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ucpa\OneDrive - Zakladni Skola Komenskeho II, Zlin\Dokumenty\Dotace učebna 105\WEB - stavební část\WEB - aktuální\"/>
    </mc:Choice>
  </mc:AlternateContent>
  <bookViews>
    <workbookView xWindow="0" yWindow="0" windowWidth="10785" windowHeight="11700"/>
  </bookViews>
  <sheets>
    <sheet name="Pokyny pro vyplnění" sheetId="11" r:id="rId1"/>
    <sheet name="Stavba" sheetId="1" r:id="rId2"/>
    <sheet name="VzorPolozky" sheetId="10" state="hidden" r:id="rId3"/>
    <sheet name="00 001 Pol" sheetId="12" r:id="rId4"/>
    <sheet name="SO 01 001 Pol" sheetId="13" r:id="rId5"/>
    <sheet name="SO 02 00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Pol'!$1:$7</definedName>
    <definedName name="_xlnm.Print_Titles" localSheetId="4">'SO 01 001 Pol'!$1:$7</definedName>
    <definedName name="_xlnm.Print_Titles" localSheetId="5">'SO 02 001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Pol'!$A$1:$Y$38</definedName>
    <definedName name="_xlnm.Print_Area" localSheetId="4">'SO 01 001 Pol'!$A$1:$Y$90</definedName>
    <definedName name="_xlnm.Print_Area" localSheetId="5">'SO 02 001 Pol'!$A$1:$Y$79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9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O12" i="14"/>
  <c r="G13" i="14"/>
  <c r="I13" i="14"/>
  <c r="I12" i="14" s="1"/>
  <c r="K13" i="14"/>
  <c r="K12" i="14" s="1"/>
  <c r="M13" i="14"/>
  <c r="O13" i="14"/>
  <c r="Q13" i="14"/>
  <c r="Q12" i="14" s="1"/>
  <c r="V13" i="14"/>
  <c r="V12" i="14" s="1"/>
  <c r="G17" i="14"/>
  <c r="M17" i="14" s="1"/>
  <c r="I17" i="14"/>
  <c r="K17" i="14"/>
  <c r="O17" i="14"/>
  <c r="Q17" i="14"/>
  <c r="V17" i="14"/>
  <c r="G19" i="14"/>
  <c r="G18" i="14" s="1"/>
  <c r="I19" i="14"/>
  <c r="I18" i="14" s="1"/>
  <c r="K19" i="14"/>
  <c r="K18" i="14" s="1"/>
  <c r="O19" i="14"/>
  <c r="O18" i="14" s="1"/>
  <c r="Q19" i="14"/>
  <c r="Q18" i="14" s="1"/>
  <c r="V19" i="14"/>
  <c r="V18" i="14" s="1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O35" i="14"/>
  <c r="G36" i="14"/>
  <c r="I36" i="14"/>
  <c r="I35" i="14" s="1"/>
  <c r="K36" i="14"/>
  <c r="K35" i="14" s="1"/>
  <c r="M36" i="14"/>
  <c r="M35" i="14" s="1"/>
  <c r="O36" i="14"/>
  <c r="Q36" i="14"/>
  <c r="Q35" i="14" s="1"/>
  <c r="V36" i="14"/>
  <c r="V35" i="14" s="1"/>
  <c r="G37" i="14"/>
  <c r="I37" i="14"/>
  <c r="K37" i="14"/>
  <c r="M37" i="14"/>
  <c r="O37" i="14"/>
  <c r="Q37" i="14"/>
  <c r="V37" i="14"/>
  <c r="G39" i="14"/>
  <c r="M39" i="14" s="1"/>
  <c r="I39" i="14"/>
  <c r="I38" i="14" s="1"/>
  <c r="K39" i="14"/>
  <c r="K38" i="14" s="1"/>
  <c r="O39" i="14"/>
  <c r="Q39" i="14"/>
  <c r="Q38" i="14" s="1"/>
  <c r="V39" i="14"/>
  <c r="V38" i="14" s="1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O38" i="14" s="1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7" i="14"/>
  <c r="M47" i="14" s="1"/>
  <c r="I47" i="14"/>
  <c r="I46" i="14" s="1"/>
  <c r="K47" i="14"/>
  <c r="K46" i="14" s="1"/>
  <c r="O47" i="14"/>
  <c r="Q47" i="14"/>
  <c r="Q46" i="14" s="1"/>
  <c r="V47" i="14"/>
  <c r="V46" i="14" s="1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O46" i="14" s="1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K59" i="14" s="1"/>
  <c r="M60" i="14"/>
  <c r="O60" i="14"/>
  <c r="Q60" i="14"/>
  <c r="V60" i="14"/>
  <c r="V59" i="14" s="1"/>
  <c r="G61" i="14"/>
  <c r="I61" i="14"/>
  <c r="K61" i="14"/>
  <c r="M61" i="14"/>
  <c r="O61" i="14"/>
  <c r="Q61" i="14"/>
  <c r="V61" i="14"/>
  <c r="G62" i="14"/>
  <c r="G59" i="14" s="1"/>
  <c r="I62" i="14"/>
  <c r="K62" i="14"/>
  <c r="O62" i="14"/>
  <c r="O59" i="14" s="1"/>
  <c r="Q62" i="14"/>
  <c r="V62" i="14"/>
  <c r="G63" i="14"/>
  <c r="M63" i="14" s="1"/>
  <c r="I63" i="14"/>
  <c r="I59" i="14" s="1"/>
  <c r="K63" i="14"/>
  <c r="O63" i="14"/>
  <c r="Q63" i="14"/>
  <c r="Q59" i="14" s="1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AE69" i="14"/>
  <c r="AF69" i="14"/>
  <c r="G80" i="13"/>
  <c r="BA21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O12" i="13"/>
  <c r="G13" i="13"/>
  <c r="I13" i="13"/>
  <c r="I12" i="13" s="1"/>
  <c r="K13" i="13"/>
  <c r="K12" i="13" s="1"/>
  <c r="M13" i="13"/>
  <c r="M12" i="13" s="1"/>
  <c r="O13" i="13"/>
  <c r="Q13" i="13"/>
  <c r="Q12" i="13" s="1"/>
  <c r="V13" i="13"/>
  <c r="V12" i="13" s="1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O19" i="13"/>
  <c r="G20" i="13"/>
  <c r="I20" i="13"/>
  <c r="I19" i="13" s="1"/>
  <c r="K20" i="13"/>
  <c r="K19" i="13" s="1"/>
  <c r="M20" i="13"/>
  <c r="M19" i="13" s="1"/>
  <c r="O20" i="13"/>
  <c r="Q20" i="13"/>
  <c r="Q19" i="13" s="1"/>
  <c r="V20" i="13"/>
  <c r="V19" i="13" s="1"/>
  <c r="G23" i="13"/>
  <c r="I23" i="13"/>
  <c r="I22" i="13" s="1"/>
  <c r="K23" i="13"/>
  <c r="M23" i="13"/>
  <c r="O23" i="13"/>
  <c r="Q23" i="13"/>
  <c r="Q22" i="13" s="1"/>
  <c r="V23" i="13"/>
  <c r="G24" i="13"/>
  <c r="M24" i="13" s="1"/>
  <c r="I24" i="13"/>
  <c r="K24" i="13"/>
  <c r="O24" i="13"/>
  <c r="O22" i="13" s="1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K22" i="13" s="1"/>
  <c r="O26" i="13"/>
  <c r="Q26" i="13"/>
  <c r="V26" i="13"/>
  <c r="V22" i="13" s="1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40" i="13"/>
  <c r="M40" i="13" s="1"/>
  <c r="M39" i="13" s="1"/>
  <c r="I40" i="13"/>
  <c r="I39" i="13" s="1"/>
  <c r="K40" i="13"/>
  <c r="K39" i="13" s="1"/>
  <c r="O40" i="13"/>
  <c r="O39" i="13" s="1"/>
  <c r="Q40" i="13"/>
  <c r="Q39" i="13" s="1"/>
  <c r="V40" i="13"/>
  <c r="V39" i="13" s="1"/>
  <c r="G41" i="13"/>
  <c r="I41" i="13"/>
  <c r="K41" i="13"/>
  <c r="M41" i="13"/>
  <c r="O41" i="13"/>
  <c r="Q41" i="13"/>
  <c r="V41" i="13"/>
  <c r="G43" i="13"/>
  <c r="G42" i="13" s="1"/>
  <c r="I43" i="13"/>
  <c r="I42" i="13" s="1"/>
  <c r="K43" i="13"/>
  <c r="M43" i="13"/>
  <c r="O43" i="13"/>
  <c r="O42" i="13" s="1"/>
  <c r="Q43" i="13"/>
  <c r="Q42" i="13" s="1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K42" i="13" s="1"/>
  <c r="O46" i="13"/>
  <c r="Q46" i="13"/>
  <c r="V46" i="13"/>
  <c r="V42" i="13" s="1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1" i="13"/>
  <c r="I51" i="13"/>
  <c r="I50" i="13" s="1"/>
  <c r="K51" i="13"/>
  <c r="M51" i="13"/>
  <c r="O51" i="13"/>
  <c r="Q51" i="13"/>
  <c r="Q50" i="13" s="1"/>
  <c r="V51" i="13"/>
  <c r="G52" i="13"/>
  <c r="M52" i="13" s="1"/>
  <c r="I52" i="13"/>
  <c r="K52" i="13"/>
  <c r="K50" i="13" s="1"/>
  <c r="O52" i="13"/>
  <c r="O50" i="13" s="1"/>
  <c r="Q52" i="13"/>
  <c r="V52" i="13"/>
  <c r="V50" i="13" s="1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1" i="13"/>
  <c r="I71" i="13"/>
  <c r="I70" i="13" s="1"/>
  <c r="K71" i="13"/>
  <c r="M71" i="13"/>
  <c r="O71" i="13"/>
  <c r="Q71" i="13"/>
  <c r="Q70" i="13" s="1"/>
  <c r="V71" i="13"/>
  <c r="G72" i="13"/>
  <c r="M72" i="13" s="1"/>
  <c r="I72" i="13"/>
  <c r="K72" i="13"/>
  <c r="K70" i="13" s="1"/>
  <c r="O72" i="13"/>
  <c r="O70" i="13" s="1"/>
  <c r="Q72" i="13"/>
  <c r="V72" i="13"/>
  <c r="V70" i="13" s="1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AE80" i="13"/>
  <c r="G28" i="12"/>
  <c r="BA26" i="12"/>
  <c r="BA24" i="12"/>
  <c r="BA22" i="12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3" i="12"/>
  <c r="G8" i="12" s="1"/>
  <c r="I13" i="12"/>
  <c r="K13" i="12"/>
  <c r="O13" i="12"/>
  <c r="O8" i="12" s="1"/>
  <c r="Q13" i="12"/>
  <c r="V13" i="12"/>
  <c r="G14" i="12"/>
  <c r="M14" i="12" s="1"/>
  <c r="I14" i="12"/>
  <c r="K14" i="12"/>
  <c r="O14" i="12"/>
  <c r="Q14" i="12"/>
  <c r="V14" i="12"/>
  <c r="G17" i="12"/>
  <c r="I17" i="12"/>
  <c r="I16" i="12" s="1"/>
  <c r="K17" i="12"/>
  <c r="M17" i="12"/>
  <c r="O17" i="12"/>
  <c r="Q17" i="12"/>
  <c r="Q16" i="12" s="1"/>
  <c r="V17" i="12"/>
  <c r="G19" i="12"/>
  <c r="G16" i="12" s="1"/>
  <c r="I19" i="12"/>
  <c r="K19" i="12"/>
  <c r="O19" i="12"/>
  <c r="O16" i="12" s="1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K16" i="12" s="1"/>
  <c r="O23" i="12"/>
  <c r="Q23" i="12"/>
  <c r="V23" i="12"/>
  <c r="V16" i="12" s="1"/>
  <c r="G25" i="12"/>
  <c r="I25" i="12"/>
  <c r="K25" i="12"/>
  <c r="M25" i="12"/>
  <c r="O25" i="12"/>
  <c r="Q25" i="12"/>
  <c r="V25" i="12"/>
  <c r="AE28" i="12"/>
  <c r="AF28" i="12"/>
  <c r="I20" i="1"/>
  <c r="I19" i="1"/>
  <c r="I18" i="1"/>
  <c r="I17" i="1"/>
  <c r="I16" i="1"/>
  <c r="I63" i="1"/>
  <c r="J62" i="1" s="1"/>
  <c r="F46" i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53" i="1" l="1"/>
  <c r="J58" i="1"/>
  <c r="J60" i="1"/>
  <c r="J56" i="1"/>
  <c r="J54" i="1"/>
  <c r="J55" i="1"/>
  <c r="J57" i="1"/>
  <c r="J59" i="1"/>
  <c r="J61" i="1"/>
  <c r="G26" i="1"/>
  <c r="A26" i="1"/>
  <c r="G28" i="1"/>
  <c r="G23" i="1"/>
  <c r="M46" i="14"/>
  <c r="M12" i="14"/>
  <c r="M38" i="14"/>
  <c r="M19" i="14"/>
  <c r="M18" i="14" s="1"/>
  <c r="G46" i="14"/>
  <c r="G38" i="14"/>
  <c r="M62" i="14"/>
  <c r="M59" i="14" s="1"/>
  <c r="M42" i="13"/>
  <c r="M22" i="13"/>
  <c r="M70" i="13"/>
  <c r="M50" i="13"/>
  <c r="G70" i="13"/>
  <c r="G50" i="13"/>
  <c r="G22" i="13"/>
  <c r="G39" i="13"/>
  <c r="AF80" i="13"/>
  <c r="M19" i="12"/>
  <c r="M16" i="12" s="1"/>
  <c r="M13" i="12"/>
  <c r="M8" i="12" s="1"/>
  <c r="I21" i="1"/>
  <c r="I39" i="1"/>
  <c r="I46" i="1" s="1"/>
  <c r="J41" i="1" s="1"/>
  <c r="J63" i="1" l="1"/>
  <c r="A23" i="1"/>
  <c r="J39" i="1"/>
  <c r="J46" i="1" s="1"/>
  <c r="J45" i="1"/>
  <c r="J43" i="1"/>
  <c r="J40" i="1"/>
  <c r="J42" i="1"/>
  <c r="J44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Hrabalík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Hrabalík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Hrabalík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<sst xmlns="http://schemas.openxmlformats.org/spreadsheetml/2006/main" count="1286" uniqueCount="295">
  <si>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</si>
  <si>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</si>
  <si>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</si>
  <si>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</si>
  <si>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</si>
  <si>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</si>
  <si>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</si>
  <si>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</si>
  <si>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</si>
  <si>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</si>
  <si>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</si>
  <si>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</si>
  <si>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</si>
  <si>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</si>
  <si>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</si>
  <si>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</si>
  <si>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</si>
  <si>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</si>
  <si>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</si>
  <si>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</si>
  <si>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</si>
  <si>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</si>
  <si>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</si>
  <si>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</si>
  <si>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</si>
  <si>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</si>
  <si>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</si>
  <si>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</si>
  <si>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</si>
  <si>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</si>
  <si>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</si>
  <si>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</si>
  <si>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</si>
  <si>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</si>
  <si>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</si>
  <si>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</si>
  <si>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</si>
  <si>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</si>
  <si>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</si>
  <si>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</si>
  <si>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</si>
  <si>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</si>
  <si>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</si>
  <si>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Rozpočtář</t>
  </si>
  <si>
    <t>230928</t>
  </si>
  <si>
    <t>5.ZŠ Zlín</t>
  </si>
  <si>
    <t>Stavba</t>
  </si>
  <si>
    <t>00</t>
  </si>
  <si>
    <t>Ostatní a vedlejší náklady</t>
  </si>
  <si>
    <t>001</t>
  </si>
  <si>
    <t>ON + VN</t>
  </si>
  <si>
    <t>SO 01</t>
  </si>
  <si>
    <t>Jazykovo-počítačová učebna</t>
  </si>
  <si>
    <t>Stavební část</t>
  </si>
  <si>
    <t>SO 02</t>
  </si>
  <si>
    <t>Kabinet fyziky</t>
  </si>
  <si>
    <t>Stavební rozpočet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</si>
  <si>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</si>
  <si>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</si>
  <si>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</si>
  <si>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</si>
  <si>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</si>
  <si>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</si>
  <si>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</si>
  <si>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</si>
  <si>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</si>
  <si>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</si>
  <si>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</si>
  <si>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</si>
  <si>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</si>
  <si>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</si>
  <si>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</si>
  <si>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</si>
  <si>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</si>
  <si>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</si>
  <si>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</si>
  <si>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</si>
  <si>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</si>
  <si>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</si>
  <si>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</si>
  <si>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</si>
  <si>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</si>
  <si>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</si>
  <si>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</si>
  <si>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</si>
  <si>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</si>
  <si>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</si>
  <si>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</si>
  <si>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</si>
  <si>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</si>
  <si>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</si>
  <si>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</si>
  <si>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</si>
  <si>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</si>
  <si>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</si>
  <si>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</si>
  <si>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</si>
  <si>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</si>
  <si>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</si>
  <si>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</si>
  <si>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</si>
  <si>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</si>
  <si>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</si>
  <si>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</si>
  <si>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</si>
  <si>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</si>
  <si>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</si>
  <si>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</si>
  <si>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</si>
  <si>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</si>
  <si>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</si>
  <si>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II</t>
  </si>
  <si>
    <t>Indiv</t>
  </si>
  <si>
    <t>VRN</t>
  </si>
  <si>
    <t>Běžná</t>
  </si>
  <si>
    <t>POL99_8</t>
  </si>
  <si>
    <t>005121020R</t>
  </si>
  <si>
    <t xml:space="preserve">Provoz zařízení staveniště </t>
  </si>
  <si>
    <t>005121030R</t>
  </si>
  <si>
    <t>Odstranění zařízení staveniště</t>
  </si>
  <si>
    <t>.</t>
  </si>
  <si>
    <t>POP</t>
  </si>
  <si>
    <t>005122010R</t>
  </si>
  <si>
    <t xml:space="preserve">Provoz objednatele </t>
  </si>
  <si>
    <t>005124010R</t>
  </si>
  <si>
    <t>Koordinační činnost</t>
  </si>
  <si>
    <t>Koordinace stavebních a technologických dodávek stavby.</t>
  </si>
  <si>
    <t>004111020R</t>
  </si>
  <si>
    <t xml:space="preserve">Dopracování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</si>
  <si>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</si>
  <si>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</si>
  <si>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</si>
  <si>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</si>
  <si>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</si>
  <si>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</si>
  <si>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</si>
  <si>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</si>
  <si>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</si>
  <si>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</si>
  <si>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</si>
  <si>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</si>
  <si>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</si>
  <si>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</si>
  <si>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Poznámky uchazeče k zadání</t>
  </si>
  <si>
    <t>POPUZIV</t>
  </si>
  <si>
    <t>END</t>
  </si>
  <si>
    <t xml:space="preserve">202      </t>
  </si>
  <si>
    <t>Zednické výpomoci HSV - zapravení drážek v podlaze, ve stěnách, začištění omítek apod.</t>
  </si>
  <si>
    <t xml:space="preserve">hod   </t>
  </si>
  <si>
    <t>Práce</t>
  </si>
  <si>
    <t>POL1_</t>
  </si>
  <si>
    <t xml:space="preserve">203      </t>
  </si>
  <si>
    <t>Zednické výpomoci HSV - pomocné práce při sekání a bourání, frézování, odnosení stávajícího vybavení</t>
  </si>
  <si>
    <t>3.001</t>
  </si>
  <si>
    <t>Celkové sestavení, vynošení a kotvení a montáž učebny, vč dopravy pracovníků apod.</t>
  </si>
  <si>
    <t>hod</t>
  </si>
  <si>
    <t>Vlastní</t>
  </si>
  <si>
    <t>HZS</t>
  </si>
  <si>
    <t>POL10_</t>
  </si>
  <si>
    <t>64_001.1</t>
  </si>
  <si>
    <t>Vnější roletové elektrické zatemnění, cca 2500 x 1500 mm (V x Š) - tolerance ±10%, roleta black out, vedené v AL lištách, kovový tubus s navíjecím systémem, zvýšená mech. odolnost</t>
  </si>
  <si>
    <t>kus</t>
  </si>
  <si>
    <t>Motoricky dálkově ovládané.</t>
  </si>
  <si>
    <t/>
  </si>
  <si>
    <t>(nutno zaměřit na místě)</t>
  </si>
  <si>
    <t>64_002</t>
  </si>
  <si>
    <t>Dálkový ovladač, umožňuje ovládání všech oken současně, nebo jednotlivě s možností zastavení v libovolné výšce</t>
  </si>
  <si>
    <t>64_003</t>
  </si>
  <si>
    <t>Montáž zatemnění ovládaného elektricky, vč. nastavení koncových poloh a seřízení jako celku</t>
  </si>
  <si>
    <t>kpl</t>
  </si>
  <si>
    <t>766_001</t>
  </si>
  <si>
    <t xml:space="preserve">Vestavná skříň 2100 x 1530 x 450 mm (v/š/h) - tolerance +/- 5%, konstrukce LTD, rozdělena na 2 sekce šíře 765mm, spodní část 2-dvéřová policová, v cca 1100mm, horní část  cca 1000mm. Uzamykatelná </t>
  </si>
  <si>
    <t>sjednoceným klíčem, celá konstrukce zpevněna kovovým profilem 40/20 mm, 1x v horní, 1x v prostřední a 1x ve spodní části</t>
  </si>
  <si>
    <t>776101121</t>
  </si>
  <si>
    <t>Provedení penetrace podkladu pod.povlak.podlahy</t>
  </si>
  <si>
    <t>m2</t>
  </si>
  <si>
    <t>RTS 23/ I</t>
  </si>
  <si>
    <t>776401800</t>
  </si>
  <si>
    <t>Odstranění soklíků a lišt pryžových nebo plastových</t>
  </si>
  <si>
    <t>m</t>
  </si>
  <si>
    <t>POL1_7</t>
  </si>
  <si>
    <t>776421100</t>
  </si>
  <si>
    <t>Lepení podlahových soklíků z PVC a vinylu včetně dodávky soklíku PVC</t>
  </si>
  <si>
    <t>776511820</t>
  </si>
  <si>
    <t>Odstranění PVC a koberců lepených s podložkou z ploch 10 - 20 m2</t>
  </si>
  <si>
    <t>776521200</t>
  </si>
  <si>
    <t>Lepení povlakových podlah z dílců PVC a CV (vinyl) pouze položení - PVC ve specifikaci</t>
  </si>
  <si>
    <t>776981113</t>
  </si>
  <si>
    <t>Lišta hliníková přechodová,různá výška povl.podlah profil 55/A, samolepicí, š. 35 mm, v. 8 mm</t>
  </si>
  <si>
    <t>777101101</t>
  </si>
  <si>
    <t>Příprava podkladu - vysávání podlah prům.vysavačem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</si>
  <si>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</si>
  <si>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</si>
  <si>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</si>
  <si>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</si>
  <si>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776121411</t>
  </si>
  <si>
    <t>Dvousložková penetrace podkladu povlakových podlah</t>
  </si>
  <si>
    <t>776141111</t>
  </si>
  <si>
    <t>Vyrovnání podkladu povlakových podlah stěrkou pevnosti 20 MPa tl 3 mm</t>
  </si>
  <si>
    <t>776421111</t>
  </si>
  <si>
    <t>Montáž přechodových  lišt lepením</t>
  </si>
  <si>
    <t>776991121</t>
  </si>
  <si>
    <t>Základní čištění nově položených podlahovin vysátím a setřením vlhkým mopem</t>
  </si>
  <si>
    <t>776991821</t>
  </si>
  <si>
    <t>Odstranění lepidla ručně z podlah</t>
  </si>
  <si>
    <t>28410101R1</t>
  </si>
  <si>
    <t>PVC min. tloušťka 1,5 mm, povrchová úprava PUR, reakce výrobku na oheň dle EN13501-1, protikluznost dle ČSN744507</t>
  </si>
  <si>
    <t>Specifikace</t>
  </si>
  <si>
    <t>POL3_</t>
  </si>
  <si>
    <t>998776202</t>
  </si>
  <si>
    <t>Přesun hmot pro podlahy povlakové, výšky do 12 m</t>
  </si>
  <si>
    <t>Přesun hmot</t>
  </si>
  <si>
    <t>POL7_</t>
  </si>
  <si>
    <t>783324340</t>
  </si>
  <si>
    <t>Nátěr syntetický litin. radiátorů Z +2x + 2x email</t>
  </si>
  <si>
    <t>783.0025</t>
  </si>
  <si>
    <t>Nátěr dveřních zárubní 1xZ+2xLak do rozměru 900/2000 mm</t>
  </si>
  <si>
    <t>784402801</t>
  </si>
  <si>
    <t>Odstranění malby oškrábáním v místnosti H do 3,8 m</t>
  </si>
  <si>
    <t>784403801</t>
  </si>
  <si>
    <t>Odstranění maleb omytím v místnosti H do 3,8 m</t>
  </si>
  <si>
    <t>784191101</t>
  </si>
  <si>
    <t>Penetrace podkladu univerzální Primalex 1x</t>
  </si>
  <si>
    <t>784195212</t>
  </si>
  <si>
    <t>Malba, bílá, bez penetrace, 2 x</t>
  </si>
  <si>
    <t>784161211</t>
  </si>
  <si>
    <t>Lokální vyrovnání podkladu sádrovou stěrkou plochy do 0,25 m2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</si>
  <si>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</si>
  <si>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</si>
  <si>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</si>
  <si>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</si>
  <si>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 xml:space="preserve">900      </t>
  </si>
  <si>
    <t>HZS elektromontér v tarifní třídě 8</t>
  </si>
  <si>
    <t>h</t>
  </si>
  <si>
    <t>210800118</t>
  </si>
  <si>
    <t>Kabel CYKY 750 V 5 žil uložený pod omítkou včetně dodávky kabelu 5x6 mm2</t>
  </si>
  <si>
    <t>21.001</t>
  </si>
  <si>
    <t>Pomocné práce pro elektroinstalace</t>
  </si>
  <si>
    <t>21.002</t>
  </si>
  <si>
    <t>Pomocný instalační a drobný materiál pro elektroinstalace</t>
  </si>
  <si>
    <t>Rozvaděč</t>
  </si>
  <si>
    <t>PVC zápustný rozvaděč uzavíratelný, PVC zápustná rozvodnice uzavíratelná 24 modulová, 1x jistič B10A 9x jistič B16A, 1xProud.chr., 1x vypínač</t>
  </si>
  <si>
    <t>Instalace - 230V koncové prvky</t>
  </si>
  <si>
    <t>Zásuvky 230V/10A</t>
  </si>
  <si>
    <t>Instalace 230V - kabely</t>
  </si>
  <si>
    <t>Rozvody CYKY 3x2,5; zakončeny zásuvkami a krabicemi KU 68</t>
  </si>
  <si>
    <t>Instalace rozvodu v katedře</t>
  </si>
  <si>
    <t>Rozvod 230V v katedře, vč. zásuvek 230V/10A a kabelu CYKY 3x2,5 - 230V</t>
  </si>
  <si>
    <t>Instalace UTP</t>
  </si>
  <si>
    <t>Zásuvky pro kabely UTP s koncovkami RJ 45</t>
  </si>
  <si>
    <t>Instalace UTP kabel</t>
  </si>
  <si>
    <t>UTP kabel zakončený koncovkami nebo zásuvkami RJ 45, kat. 5e</t>
  </si>
  <si>
    <t>Jistič</t>
  </si>
  <si>
    <t>Jistič 3F 25A, rozměry 2 DIN, jmenovité napětí 230/400V, Charakteristika B,</t>
  </si>
  <si>
    <t>POL3_0</t>
  </si>
  <si>
    <t>Osvětlení LED panely lomený</t>
  </si>
  <si>
    <t>Lomené přisazené/závěsné LED osvětlení min. 1195 x 100mm, min 36W, min.3600lm, IP 20</t>
  </si>
  <si>
    <t>Podružné práce</t>
  </si>
  <si>
    <t>Pomocné práce, doprava</t>
  </si>
  <si>
    <t>soubor</t>
  </si>
  <si>
    <t>Přepěťová ochrana a ostatní mo</t>
  </si>
  <si>
    <t>Svodič přepětí 280V, 12,5kA do silového rozvaděče a ostatní drobný montážní materiál pro silový rozvaděč (nulové můstky, propojovací kabely, svorky, atd).</t>
  </si>
  <si>
    <t>Revize</t>
  </si>
  <si>
    <t>Výchozí revize elektro pro silové rozvody v učebně + pro podružný silový rozvaděč + pro provozní osvětlení</t>
  </si>
  <si>
    <t>Instalace</t>
  </si>
  <si>
    <t>Instalace silového rozvaděče do stěny</t>
  </si>
  <si>
    <t>R-položka</t>
  </si>
  <si>
    <t>POL12_1</t>
  </si>
  <si>
    <t>Instalace ostatního instalačního materiálu</t>
  </si>
  <si>
    <t>Instalace světelného kabelu, do zdi/stropu, vč. dodávky kabelu</t>
  </si>
  <si>
    <t>Osvětlení LED panely</t>
  </si>
  <si>
    <t>Přisazené/závěsné LED osvětlení min.1195 x 295 mm, min. 36W, min 3600 lm, IP 20</t>
  </si>
  <si>
    <t>997013213</t>
  </si>
  <si>
    <t>Doprava suť budova v-12m ručně</t>
  </si>
  <si>
    <t>t</t>
  </si>
  <si>
    <t>URS 12/ I</t>
  </si>
  <si>
    <t>979095312</t>
  </si>
  <si>
    <t>Naložení a složení suti</t>
  </si>
  <si>
    <t>POL1_1</t>
  </si>
  <si>
    <t>979081121</t>
  </si>
  <si>
    <t>Příplatek k odvozu za každý další 1 km</t>
  </si>
  <si>
    <t>997013501</t>
  </si>
  <si>
    <t>Odvoz suti a vybouraných hmot na skládku nebo meziskládku do 1 km se složením</t>
  </si>
  <si>
    <t>997013831</t>
  </si>
  <si>
    <t>Poplatky za uložení stavebního směsného odpadu na skládce ( skládkovné)</t>
  </si>
  <si>
    <t xml:space="preserve">913      </t>
  </si>
  <si>
    <t>Hzs - Stavební dělník</t>
  </si>
  <si>
    <t>Prav.M</t>
  </si>
  <si>
    <t>Demontáž stávajícího vybavení, vč. protioděrového obložení</t>
  </si>
  <si>
    <t>99900000R</t>
  </si>
  <si>
    <t>Kontejner - přistavení, naložení a odvoz suti vč uložení na skládku</t>
  </si>
  <si>
    <t>64_001.2</t>
  </si>
  <si>
    <t>Vnitřní roletové elektrické zatemnění, cca 2500 x 1400 mm (V x Š) - tolerance ±10%, roleta black out vedené v AL lištách, kovový tubus s navíjecím systémem, zvýšená mech. odolnost</t>
  </si>
  <si>
    <t xml:space="preserve"> Motoricky ovládáné pomocí stěnového ovladače s relém</t>
  </si>
  <si>
    <t>Rozvody CYKY 3 x 2,5; zakončeny zásuvkami a krabicemi KU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</si>
</sst>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17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sheetProtection algorithmName="SHA-512" hashValue="yPE4FNAwAYWDGwaD6reRduMv/KPB7m/Q6Ji0C6Q9yzBE9JdhkHB6rSf+VqMRxFmNGJPeF95CNkvXu1zOsw0tcw==" saltValue="YTlChVOWnFDIvsdxwwIJ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6" t="s">
        <v>24</v>
      </c>
      <c r="C2" s="77"/>
      <c r="D2" s="78" t="s">
        <v>44</v>
      </c>
      <c r="E2" s="203" t="s">
        <v>45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0"/>
      <c r="E11" s="210"/>
      <c r="F11" s="210"/>
      <c r="G11" s="210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9"/>
      <c r="F15" s="209"/>
      <c r="G15" s="211"/>
      <c r="H15" s="211"/>
      <c r="I15" s="211" t="s">
        <v>31</v>
      </c>
      <c r="J15" s="212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SUMIF(F53:F62,A16,I53:I62)+SUMIF(F53:F62,"PSU",I53:I62)</f>
        <v>0</v>
      </c>
      <c r="J16" s="202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SUMIF(F53:F62,A17,I53:I62)</f>
        <v>0</v>
      </c>
      <c r="J17" s="202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SUMIF(F53:F62,A18,I53:I62)</f>
        <v>0</v>
      </c>
      <c r="J18" s="202"/>
    </row>
    <row r="19" spans="1:10" ht="23.25" customHeight="1" x14ac:dyDescent="0.2">
      <c r="A19" s="138" t="s">
        <v>78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SUMIF(F53:F62,A19,I53:I62)</f>
        <v>0</v>
      </c>
      <c r="J19" s="202"/>
    </row>
    <row r="20" spans="1:10" ht="23.25" customHeight="1" x14ac:dyDescent="0.2">
      <c r="A20" s="138" t="s">
        <v>79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SUMIF(F53:F62,A20,I53:I62)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2">
        <f>A27</f>
        <v>0</v>
      </c>
      <c r="H29" s="232"/>
      <c r="I29" s="232"/>
      <c r="J29" s="118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46</v>
      </c>
      <c r="C39" s="238"/>
      <c r="D39" s="238"/>
      <c r="E39" s="238"/>
      <c r="F39" s="98">
        <f>'00 001 Pol'!AE28+'SO 01 001 Pol'!AE80+'SO 02 001 Pol'!AE69</f>
        <v>0</v>
      </c>
      <c r="G39" s="99">
        <f>'00 001 Pol'!AF28+'SO 01 001 Pol'!AF80+'SO 02 001 Pol'!AF69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str">
        <f t="shared" ref="J39:J45" si="3">IF(CenaCelkemVypocet=0,"",I39/CenaCelkemVypocet*100)</f>
        <v/>
      </c>
    </row>
    <row r="40" spans="1:10" ht="25.5" customHeight="1" x14ac:dyDescent="0.2">
      <c r="A40" s="87">
        <v>2</v>
      </c>
      <c r="B40" s="102" t="s">
        <v>47</v>
      </c>
      <c r="C40" s="239" t="s">
        <v>48</v>
      </c>
      <c r="D40" s="239"/>
      <c r="E40" s="239"/>
      <c r="F40" s="103">
        <f>'00 001 Pol'!AE28</f>
        <v>0</v>
      </c>
      <c r="G40" s="104">
        <f>'00 001 Pol'!AF28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49</v>
      </c>
      <c r="C41" s="238" t="s">
        <v>50</v>
      </c>
      <c r="D41" s="238"/>
      <c r="E41" s="238"/>
      <c r="F41" s="107">
        <f>'00 001 Pol'!AE28</f>
        <v>0</v>
      </c>
      <c r="G41" s="100">
        <f>'00 001 Pol'!AF28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51</v>
      </c>
      <c r="C42" s="239" t="s">
        <v>52</v>
      </c>
      <c r="D42" s="239"/>
      <c r="E42" s="239"/>
      <c r="F42" s="103">
        <f>'SO 01 001 Pol'!AE80</f>
        <v>0</v>
      </c>
      <c r="G42" s="104">
        <f>'SO 01 001 Pol'!AF80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49</v>
      </c>
      <c r="C43" s="238" t="s">
        <v>53</v>
      </c>
      <c r="D43" s="238"/>
      <c r="E43" s="238"/>
      <c r="F43" s="107">
        <f>'SO 01 001 Pol'!AE80</f>
        <v>0</v>
      </c>
      <c r="G43" s="100">
        <f>'SO 01 001 Pol'!AF80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54</v>
      </c>
      <c r="C44" s="239" t="s">
        <v>55</v>
      </c>
      <c r="D44" s="239"/>
      <c r="E44" s="239"/>
      <c r="F44" s="103">
        <f>'SO 02 001 Pol'!AE69</f>
        <v>0</v>
      </c>
      <c r="G44" s="104">
        <f>'SO 02 001 Pol'!AF69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49</v>
      </c>
      <c r="C45" s="238" t="s">
        <v>56</v>
      </c>
      <c r="D45" s="238"/>
      <c r="E45" s="238"/>
      <c r="F45" s="107">
        <f>'SO 02 001 Pol'!AE69</f>
        <v>0</v>
      </c>
      <c r="G45" s="100">
        <f>'SO 02 001 Pol'!AF69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/>
      <c r="B46" s="240" t="s">
        <v>57</v>
      </c>
      <c r="C46" s="241"/>
      <c r="D46" s="241"/>
      <c r="E46" s="242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50" spans="1:10" ht="15.75" x14ac:dyDescent="0.25">
      <c r="B50" s="119" t="s">
        <v>59</v>
      </c>
    </row>
    <row r="52" spans="1:10" ht="25.5" customHeight="1" x14ac:dyDescent="0.2">
      <c r="A52" s="121"/>
      <c r="B52" s="124" t="s">
        <v>18</v>
      </c>
      <c r="C52" s="124" t="s">
        <v>6</v>
      </c>
      <c r="D52" s="125"/>
      <c r="E52" s="125"/>
      <c r="F52" s="126" t="s">
        <v>60</v>
      </c>
      <c r="G52" s="126"/>
      <c r="H52" s="126"/>
      <c r="I52" s="126" t="s">
        <v>31</v>
      </c>
      <c r="J52" s="126" t="s">
        <v>0</v>
      </c>
    </row>
    <row r="53" spans="1:10" ht="36.75" customHeight="1" x14ac:dyDescent="0.2">
      <c r="A53" s="122"/>
      <c r="B53" s="127" t="s">
        <v>61</v>
      </c>
      <c r="C53" s="243" t="s">
        <v>62</v>
      </c>
      <c r="D53" s="244"/>
      <c r="E53" s="244"/>
      <c r="F53" s="134" t="s">
        <v>26</v>
      </c>
      <c r="G53" s="135"/>
      <c r="H53" s="135"/>
      <c r="I53" s="135">
        <f>'SO 01 001 Pol'!G8+'SO 02 001 Pol'!G8</f>
        <v>0</v>
      </c>
      <c r="J53" s="131" t="str">
        <f>IF(I63=0,"",I53/I63*100)</f>
        <v/>
      </c>
    </row>
    <row r="54" spans="1:10" ht="36.75" customHeight="1" x14ac:dyDescent="0.2">
      <c r="A54" s="122"/>
      <c r="B54" s="127" t="s">
        <v>63</v>
      </c>
      <c r="C54" s="243" t="s">
        <v>64</v>
      </c>
      <c r="D54" s="244"/>
      <c r="E54" s="244"/>
      <c r="F54" s="134" t="s">
        <v>26</v>
      </c>
      <c r="G54" s="135"/>
      <c r="H54" s="135"/>
      <c r="I54" s="135">
        <f>'SO 01 001 Pol'!G12+'SO 02 001 Pol'!G12</f>
        <v>0</v>
      </c>
      <c r="J54" s="131" t="str">
        <f>IF(I63=0,"",I54/I63*100)</f>
        <v/>
      </c>
    </row>
    <row r="55" spans="1:10" ht="36.75" customHeight="1" x14ac:dyDescent="0.2">
      <c r="A55" s="122"/>
      <c r="B55" s="127" t="s">
        <v>65</v>
      </c>
      <c r="C55" s="243" t="s">
        <v>66</v>
      </c>
      <c r="D55" s="244"/>
      <c r="E55" s="244"/>
      <c r="F55" s="134" t="s">
        <v>27</v>
      </c>
      <c r="G55" s="135"/>
      <c r="H55" s="135"/>
      <c r="I55" s="135">
        <f>'SO 01 001 Pol'!G19</f>
        <v>0</v>
      </c>
      <c r="J55" s="131" t="str">
        <f>IF(I63=0,"",I55/I63*100)</f>
        <v/>
      </c>
    </row>
    <row r="56" spans="1:10" ht="36.75" customHeight="1" x14ac:dyDescent="0.2">
      <c r="A56" s="122"/>
      <c r="B56" s="127" t="s">
        <v>67</v>
      </c>
      <c r="C56" s="243" t="s">
        <v>68</v>
      </c>
      <c r="D56" s="244"/>
      <c r="E56" s="244"/>
      <c r="F56" s="134" t="s">
        <v>27</v>
      </c>
      <c r="G56" s="135"/>
      <c r="H56" s="135"/>
      <c r="I56" s="135">
        <f>'SO 01 001 Pol'!G22+'SO 02 001 Pol'!G18</f>
        <v>0</v>
      </c>
      <c r="J56" s="131" t="str">
        <f>IF(I63=0,"",I56/I63*100)</f>
        <v/>
      </c>
    </row>
    <row r="57" spans="1:10" ht="36.75" customHeight="1" x14ac:dyDescent="0.2">
      <c r="A57" s="122"/>
      <c r="B57" s="127" t="s">
        <v>69</v>
      </c>
      <c r="C57" s="243" t="s">
        <v>70</v>
      </c>
      <c r="D57" s="244"/>
      <c r="E57" s="244"/>
      <c r="F57" s="134" t="s">
        <v>27</v>
      </c>
      <c r="G57" s="135"/>
      <c r="H57" s="135"/>
      <c r="I57" s="135">
        <f>'SO 01 001 Pol'!G39+'SO 02 001 Pol'!G35</f>
        <v>0</v>
      </c>
      <c r="J57" s="131" t="str">
        <f>IF(I63=0,"",I57/I63*100)</f>
        <v/>
      </c>
    </row>
    <row r="58" spans="1:10" ht="36.75" customHeight="1" x14ac:dyDescent="0.2">
      <c r="A58" s="122"/>
      <c r="B58" s="127" t="s">
        <v>71</v>
      </c>
      <c r="C58" s="243" t="s">
        <v>72</v>
      </c>
      <c r="D58" s="244"/>
      <c r="E58" s="244"/>
      <c r="F58" s="134" t="s">
        <v>27</v>
      </c>
      <c r="G58" s="135"/>
      <c r="H58" s="135"/>
      <c r="I58" s="135">
        <f>'SO 01 001 Pol'!G42+'SO 02 001 Pol'!G38</f>
        <v>0</v>
      </c>
      <c r="J58" s="131" t="str">
        <f>IF(I63=0,"",I58/I63*100)</f>
        <v/>
      </c>
    </row>
    <row r="59" spans="1:10" ht="36.75" customHeight="1" x14ac:dyDescent="0.2">
      <c r="A59" s="122"/>
      <c r="B59" s="127" t="s">
        <v>73</v>
      </c>
      <c r="C59" s="243" t="s">
        <v>74</v>
      </c>
      <c r="D59" s="244"/>
      <c r="E59" s="244"/>
      <c r="F59" s="134" t="s">
        <v>28</v>
      </c>
      <c r="G59" s="135"/>
      <c r="H59" s="135"/>
      <c r="I59" s="135">
        <f>'SO 01 001 Pol'!G50+'SO 02 001 Pol'!G46</f>
        <v>0</v>
      </c>
      <c r="J59" s="131" t="str">
        <f>IF(I63=0,"",I59/I63*100)</f>
        <v/>
      </c>
    </row>
    <row r="60" spans="1:10" ht="36.75" customHeight="1" x14ac:dyDescent="0.2">
      <c r="A60" s="122"/>
      <c r="B60" s="127" t="s">
        <v>75</v>
      </c>
      <c r="C60" s="243" t="s">
        <v>76</v>
      </c>
      <c r="D60" s="244"/>
      <c r="E60" s="244"/>
      <c r="F60" s="134" t="s">
        <v>77</v>
      </c>
      <c r="G60" s="135"/>
      <c r="H60" s="135"/>
      <c r="I60" s="135">
        <f>'SO 01 001 Pol'!G70+'SO 02 001 Pol'!G59</f>
        <v>0</v>
      </c>
      <c r="J60" s="131" t="str">
        <f>IF(I63=0,"",I60/I63*100)</f>
        <v/>
      </c>
    </row>
    <row r="61" spans="1:10" ht="36.75" customHeight="1" x14ac:dyDescent="0.2">
      <c r="A61" s="122"/>
      <c r="B61" s="127" t="s">
        <v>78</v>
      </c>
      <c r="C61" s="243" t="s">
        <v>29</v>
      </c>
      <c r="D61" s="244"/>
      <c r="E61" s="244"/>
      <c r="F61" s="134" t="s">
        <v>78</v>
      </c>
      <c r="G61" s="135"/>
      <c r="H61" s="135"/>
      <c r="I61" s="135">
        <f>'00 001 Pol'!G8</f>
        <v>0</v>
      </c>
      <c r="J61" s="131" t="str">
        <f>IF(I63=0,"",I61/I63*100)</f>
        <v/>
      </c>
    </row>
    <row r="62" spans="1:10" ht="36.75" customHeight="1" x14ac:dyDescent="0.2">
      <c r="A62" s="122"/>
      <c r="B62" s="127" t="s">
        <v>79</v>
      </c>
      <c r="C62" s="243" t="s">
        <v>30</v>
      </c>
      <c r="D62" s="244"/>
      <c r="E62" s="244"/>
      <c r="F62" s="134" t="s">
        <v>79</v>
      </c>
      <c r="G62" s="135"/>
      <c r="H62" s="135"/>
      <c r="I62" s="135">
        <f>'00 001 Pol'!G16</f>
        <v>0</v>
      </c>
      <c r="J62" s="131" t="str">
        <f>IF(I63=0,"",I62/I63*100)</f>
        <v/>
      </c>
    </row>
    <row r="63" spans="1:10" ht="25.5" customHeight="1" x14ac:dyDescent="0.2">
      <c r="A63" s="123"/>
      <c r="B63" s="128" t="s">
        <v>1</v>
      </c>
      <c r="C63" s="129"/>
      <c r="D63" s="130"/>
      <c r="E63" s="130"/>
      <c r="F63" s="136"/>
      <c r="G63" s="137"/>
      <c r="H63" s="137"/>
      <c r="I63" s="137">
        <f>SUM(I53:I62)</f>
        <v>0</v>
      </c>
      <c r="J63" s="132">
        <f>SUM(J53:J62)</f>
        <v>0</v>
      </c>
    </row>
    <row r="64" spans="1:10" x14ac:dyDescent="0.2">
      <c r="F64" s="86"/>
      <c r="G64" s="86"/>
      <c r="H64" s="86"/>
      <c r="I64" s="86"/>
      <c r="J64" s="133"/>
    </row>
    <row r="65" spans="6:10" x14ac:dyDescent="0.2">
      <c r="F65" s="86"/>
      <c r="G65" s="86"/>
      <c r="H65" s="86"/>
      <c r="I65" s="86"/>
      <c r="J65" s="133"/>
    </row>
    <row r="66" spans="6:10" x14ac:dyDescent="0.2">
      <c r="F66" s="86"/>
      <c r="G66" s="86"/>
      <c r="H66" s="86"/>
      <c r="I66" s="86"/>
      <c r="J66" s="133"/>
    </row>
  </sheetData>
  <sheetProtection algorithmName="SHA-512" hashValue="yVNUkHGqk6FghsM3R60e20IHoMTbIczxfyu4H+dHAQeXRl6pe/eNgMQnX57S5cP/G2/abwsJ426AF/R6N3ZSFQ==" saltValue="BMkrmJCa17/MBRFsYw3Pf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MHCybrV/oNSQeeuJAomTZifVff0p+afLSi36wusk6o+au1hvzQVuILWdGaefJ8DSn7bQTqm8L8Kf7igrCq8rpQ==" saltValue="r3pNhiKuOrWfX3zaTekos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80</v>
      </c>
    </row>
    <row r="2" spans="1:60" ht="24.95" customHeight="1" x14ac:dyDescent="0.2">
      <c r="A2" s="50" t="s">
        <v>8</v>
      </c>
      <c r="B2" s="49" t="s">
        <v>44</v>
      </c>
      <c r="C2" s="266" t="s">
        <v>45</v>
      </c>
      <c r="D2" s="267"/>
      <c r="E2" s="267"/>
      <c r="F2" s="267"/>
      <c r="G2" s="268"/>
      <c r="AG2" t="s">
        <v>81</v>
      </c>
    </row>
    <row r="3" spans="1:60" ht="24.95" customHeight="1" x14ac:dyDescent="0.2">
      <c r="A3" s="50" t="s">
        <v>9</v>
      </c>
      <c r="B3" s="49" t="s">
        <v>47</v>
      </c>
      <c r="C3" s="266" t="s">
        <v>48</v>
      </c>
      <c r="D3" s="267"/>
      <c r="E3" s="267"/>
      <c r="F3" s="267"/>
      <c r="G3" s="268"/>
      <c r="AC3" s="120" t="s">
        <v>81</v>
      </c>
      <c r="AG3" t="s">
        <v>82</v>
      </c>
    </row>
    <row r="4" spans="1:60" ht="24.95" customHeight="1" x14ac:dyDescent="0.2">
      <c r="A4" s="139" t="s">
        <v>10</v>
      </c>
      <c r="B4" s="140" t="s">
        <v>49</v>
      </c>
      <c r="C4" s="269" t="s">
        <v>50</v>
      </c>
      <c r="D4" s="270"/>
      <c r="E4" s="270"/>
      <c r="F4" s="270"/>
      <c r="G4" s="27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106</v>
      </c>
      <c r="B8" s="165" t="s">
        <v>78</v>
      </c>
      <c r="C8" s="184" t="s">
        <v>29</v>
      </c>
      <c r="D8" s="166"/>
      <c r="E8" s="167"/>
      <c r="F8" s="168"/>
      <c r="G8" s="169">
        <f>SUMIF(AG9:AG15,"&lt;&gt;NOR",G9:G15)</f>
        <v>0</v>
      </c>
      <c r="H8" s="163"/>
      <c r="I8" s="163">
        <f>SUM(I9:I15)</f>
        <v>0</v>
      </c>
      <c r="J8" s="163"/>
      <c r="K8" s="163">
        <f>SUM(K9:K15)</f>
        <v>0</v>
      </c>
      <c r="L8" s="163"/>
      <c r="M8" s="163">
        <f>SUM(M9:M15)</f>
        <v>0</v>
      </c>
      <c r="N8" s="162"/>
      <c r="O8" s="162">
        <f>SUM(O9:O15)</f>
        <v>0</v>
      </c>
      <c r="P8" s="162"/>
      <c r="Q8" s="162">
        <f>SUM(Q9:Q15)</f>
        <v>0</v>
      </c>
      <c r="R8" s="163"/>
      <c r="S8" s="163"/>
      <c r="T8" s="163"/>
      <c r="U8" s="163"/>
      <c r="V8" s="163">
        <f>SUM(V9:V15)</f>
        <v>0</v>
      </c>
      <c r="W8" s="163"/>
      <c r="X8" s="163"/>
      <c r="Y8" s="163"/>
      <c r="AG8" t="s">
        <v>107</v>
      </c>
    </row>
    <row r="9" spans="1:60" outlineLevel="1" x14ac:dyDescent="0.2">
      <c r="A9" s="177">
        <v>1</v>
      </c>
      <c r="B9" s="178" t="s">
        <v>108</v>
      </c>
      <c r="C9" s="185" t="s">
        <v>109</v>
      </c>
      <c r="D9" s="179" t="s">
        <v>110</v>
      </c>
      <c r="E9" s="180">
        <v>1</v>
      </c>
      <c r="F9" s="181"/>
      <c r="G9" s="182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111</v>
      </c>
      <c r="T9" s="157" t="s">
        <v>112</v>
      </c>
      <c r="U9" s="157">
        <v>0</v>
      </c>
      <c r="V9" s="157">
        <f>ROUND(E9*U9,2)</f>
        <v>0</v>
      </c>
      <c r="W9" s="157"/>
      <c r="X9" s="157" t="s">
        <v>113</v>
      </c>
      <c r="Y9" s="157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7">
        <v>2</v>
      </c>
      <c r="B10" s="178" t="s">
        <v>116</v>
      </c>
      <c r="C10" s="185" t="s">
        <v>117</v>
      </c>
      <c r="D10" s="179" t="s">
        <v>110</v>
      </c>
      <c r="E10" s="180">
        <v>1</v>
      </c>
      <c r="F10" s="181"/>
      <c r="G10" s="182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111</v>
      </c>
      <c r="T10" s="157" t="s">
        <v>112</v>
      </c>
      <c r="U10" s="157">
        <v>0</v>
      </c>
      <c r="V10" s="157">
        <f>ROUND(E10*U10,2)</f>
        <v>0</v>
      </c>
      <c r="W10" s="157"/>
      <c r="X10" s="157" t="s">
        <v>113</v>
      </c>
      <c r="Y10" s="157" t="s">
        <v>114</v>
      </c>
      <c r="Z10" s="146"/>
      <c r="AA10" s="146"/>
      <c r="AB10" s="146"/>
      <c r="AC10" s="146"/>
      <c r="AD10" s="146"/>
      <c r="AE10" s="146"/>
      <c r="AF10" s="146"/>
      <c r="AG10" s="146" t="s">
        <v>115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1">
        <v>3</v>
      </c>
      <c r="B11" s="172" t="s">
        <v>118</v>
      </c>
      <c r="C11" s="186" t="s">
        <v>119</v>
      </c>
      <c r="D11" s="173" t="s">
        <v>110</v>
      </c>
      <c r="E11" s="174">
        <v>1</v>
      </c>
      <c r="F11" s="175"/>
      <c r="G11" s="17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111</v>
      </c>
      <c r="T11" s="157" t="s">
        <v>112</v>
      </c>
      <c r="U11" s="157">
        <v>0</v>
      </c>
      <c r="V11" s="157">
        <f>ROUND(E11*U11,2)</f>
        <v>0</v>
      </c>
      <c r="W11" s="157"/>
      <c r="X11" s="157" t="s">
        <v>113</v>
      </c>
      <c r="Y11" s="157" t="s">
        <v>114</v>
      </c>
      <c r="Z11" s="146"/>
      <c r="AA11" s="146"/>
      <c r="AB11" s="146"/>
      <c r="AC11" s="146"/>
      <c r="AD11" s="146"/>
      <c r="AE11" s="146"/>
      <c r="AF11" s="146"/>
      <c r="AG11" s="146" t="s">
        <v>115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63" t="s">
        <v>120</v>
      </c>
      <c r="D12" s="264"/>
      <c r="E12" s="264"/>
      <c r="F12" s="264"/>
      <c r="G12" s="264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121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7">
        <v>4</v>
      </c>
      <c r="B13" s="178" t="s">
        <v>122</v>
      </c>
      <c r="C13" s="185" t="s">
        <v>123</v>
      </c>
      <c r="D13" s="179" t="s">
        <v>110</v>
      </c>
      <c r="E13" s="180">
        <v>1</v>
      </c>
      <c r="F13" s="181"/>
      <c r="G13" s="182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111</v>
      </c>
      <c r="T13" s="157" t="s">
        <v>112</v>
      </c>
      <c r="U13" s="157">
        <v>0</v>
      </c>
      <c r="V13" s="157">
        <f>ROUND(E13*U13,2)</f>
        <v>0</v>
      </c>
      <c r="W13" s="157"/>
      <c r="X13" s="157" t="s">
        <v>113</v>
      </c>
      <c r="Y13" s="157" t="s">
        <v>114</v>
      </c>
      <c r="Z13" s="146"/>
      <c r="AA13" s="146"/>
      <c r="AB13" s="146"/>
      <c r="AC13" s="146"/>
      <c r="AD13" s="146"/>
      <c r="AE13" s="146"/>
      <c r="AF13" s="146"/>
      <c r="AG13" s="146" t="s">
        <v>115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1">
        <v>5</v>
      </c>
      <c r="B14" s="172" t="s">
        <v>124</v>
      </c>
      <c r="C14" s="186" t="s">
        <v>125</v>
      </c>
      <c r="D14" s="173" t="s">
        <v>110</v>
      </c>
      <c r="E14" s="174">
        <v>1</v>
      </c>
      <c r="F14" s="175"/>
      <c r="G14" s="176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111</v>
      </c>
      <c r="T14" s="157" t="s">
        <v>112</v>
      </c>
      <c r="U14" s="157">
        <v>0</v>
      </c>
      <c r="V14" s="157">
        <f>ROUND(E14*U14,2)</f>
        <v>0</v>
      </c>
      <c r="W14" s="157"/>
      <c r="X14" s="157" t="s">
        <v>113</v>
      </c>
      <c r="Y14" s="157" t="s">
        <v>114</v>
      </c>
      <c r="Z14" s="146"/>
      <c r="AA14" s="146"/>
      <c r="AB14" s="146"/>
      <c r="AC14" s="146"/>
      <c r="AD14" s="146"/>
      <c r="AE14" s="146"/>
      <c r="AF14" s="146"/>
      <c r="AG14" s="146" t="s">
        <v>115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63" t="s">
        <v>126</v>
      </c>
      <c r="D15" s="264"/>
      <c r="E15" s="264"/>
      <c r="F15" s="264"/>
      <c r="G15" s="26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121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4" t="s">
        <v>106</v>
      </c>
      <c r="B16" s="165" t="s">
        <v>79</v>
      </c>
      <c r="C16" s="184" t="s">
        <v>30</v>
      </c>
      <c r="D16" s="166"/>
      <c r="E16" s="167"/>
      <c r="F16" s="168"/>
      <c r="G16" s="169">
        <f>SUMIF(AG17:AG26,"&lt;&gt;NOR",G17:G26)</f>
        <v>0</v>
      </c>
      <c r="H16" s="163"/>
      <c r="I16" s="163">
        <f>SUM(I17:I26)</f>
        <v>0</v>
      </c>
      <c r="J16" s="163"/>
      <c r="K16" s="163">
        <f>SUM(K17:K26)</f>
        <v>0</v>
      </c>
      <c r="L16" s="163"/>
      <c r="M16" s="163">
        <f>SUM(M17:M26)</f>
        <v>0</v>
      </c>
      <c r="N16" s="162"/>
      <c r="O16" s="162">
        <f>SUM(O17:O26)</f>
        <v>0</v>
      </c>
      <c r="P16" s="162"/>
      <c r="Q16" s="162">
        <f>SUM(Q17:Q26)</f>
        <v>0</v>
      </c>
      <c r="R16" s="163"/>
      <c r="S16" s="163"/>
      <c r="T16" s="163"/>
      <c r="U16" s="163"/>
      <c r="V16" s="163">
        <f>SUM(V17:V26)</f>
        <v>0</v>
      </c>
      <c r="W16" s="163"/>
      <c r="X16" s="163"/>
      <c r="Y16" s="163"/>
      <c r="AG16" t="s">
        <v>107</v>
      </c>
    </row>
    <row r="17" spans="1:60" outlineLevel="1" x14ac:dyDescent="0.2">
      <c r="A17" s="171">
        <v>6</v>
      </c>
      <c r="B17" s="172" t="s">
        <v>127</v>
      </c>
      <c r="C17" s="186" t="s">
        <v>128</v>
      </c>
      <c r="D17" s="173" t="s">
        <v>110</v>
      </c>
      <c r="E17" s="174">
        <v>1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111</v>
      </c>
      <c r="T17" s="157" t="s">
        <v>112</v>
      </c>
      <c r="U17" s="157">
        <v>0</v>
      </c>
      <c r="V17" s="157">
        <f>ROUND(E17*U17,2)</f>
        <v>0</v>
      </c>
      <c r="W17" s="157"/>
      <c r="X17" s="157" t="s">
        <v>113</v>
      </c>
      <c r="Y17" s="157" t="s">
        <v>114</v>
      </c>
      <c r="Z17" s="146"/>
      <c r="AA17" s="146"/>
      <c r="AB17" s="146"/>
      <c r="AC17" s="146"/>
      <c r="AD17" s="146"/>
      <c r="AE17" s="146"/>
      <c r="AF17" s="146"/>
      <c r="AG17" s="146" t="s">
        <v>115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2" x14ac:dyDescent="0.2">
      <c r="A18" s="153"/>
      <c r="B18" s="154"/>
      <c r="C18" s="263" t="s">
        <v>129</v>
      </c>
      <c r="D18" s="264"/>
      <c r="E18" s="264"/>
      <c r="F18" s="264"/>
      <c r="G18" s="26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121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83" t="str">
        <f>C18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1">
        <v>7</v>
      </c>
      <c r="B19" s="172" t="s">
        <v>130</v>
      </c>
      <c r="C19" s="186" t="s">
        <v>131</v>
      </c>
      <c r="D19" s="173" t="s">
        <v>110</v>
      </c>
      <c r="E19" s="174">
        <v>1</v>
      </c>
      <c r="F19" s="175"/>
      <c r="G19" s="176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111</v>
      </c>
      <c r="T19" s="157" t="s">
        <v>112</v>
      </c>
      <c r="U19" s="157">
        <v>0</v>
      </c>
      <c r="V19" s="157">
        <f>ROUND(E19*U19,2)</f>
        <v>0</v>
      </c>
      <c r="W19" s="157"/>
      <c r="X19" s="157" t="s">
        <v>113</v>
      </c>
      <c r="Y19" s="157" t="s">
        <v>114</v>
      </c>
      <c r="Z19" s="146"/>
      <c r="AA19" s="146"/>
      <c r="AB19" s="146"/>
      <c r="AC19" s="146"/>
      <c r="AD19" s="146"/>
      <c r="AE19" s="146"/>
      <c r="AF19" s="146"/>
      <c r="AG19" s="146" t="s">
        <v>115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63" t="s">
        <v>132</v>
      </c>
      <c r="D20" s="264"/>
      <c r="E20" s="264"/>
      <c r="F20" s="264"/>
      <c r="G20" s="26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121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1">
        <v>8</v>
      </c>
      <c r="B21" s="172" t="s">
        <v>133</v>
      </c>
      <c r="C21" s="186" t="s">
        <v>134</v>
      </c>
      <c r="D21" s="173" t="s">
        <v>110</v>
      </c>
      <c r="E21" s="174">
        <v>1</v>
      </c>
      <c r="F21" s="175"/>
      <c r="G21" s="176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111</v>
      </c>
      <c r="T21" s="157" t="s">
        <v>112</v>
      </c>
      <c r="U21" s="157">
        <v>0</v>
      </c>
      <c r="V21" s="157">
        <f>ROUND(E21*U21,2)</f>
        <v>0</v>
      </c>
      <c r="W21" s="157"/>
      <c r="X21" s="157" t="s">
        <v>113</v>
      </c>
      <c r="Y21" s="157" t="s">
        <v>114</v>
      </c>
      <c r="Z21" s="146"/>
      <c r="AA21" s="146"/>
      <c r="AB21" s="146"/>
      <c r="AC21" s="146"/>
      <c r="AD21" s="146"/>
      <c r="AE21" s="146"/>
      <c r="AF21" s="146"/>
      <c r="AG21" s="146" t="s">
        <v>115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45" outlineLevel="2" x14ac:dyDescent="0.2">
      <c r="A22" s="153"/>
      <c r="B22" s="154"/>
      <c r="C22" s="263" t="s">
        <v>135</v>
      </c>
      <c r="D22" s="264"/>
      <c r="E22" s="264"/>
      <c r="F22" s="264"/>
      <c r="G22" s="26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121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83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1">
        <v>9</v>
      </c>
      <c r="B23" s="172" t="s">
        <v>136</v>
      </c>
      <c r="C23" s="186" t="s">
        <v>137</v>
      </c>
      <c r="D23" s="173" t="s">
        <v>110</v>
      </c>
      <c r="E23" s="174">
        <v>1</v>
      </c>
      <c r="F23" s="175"/>
      <c r="G23" s="176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111</v>
      </c>
      <c r="T23" s="157" t="s">
        <v>112</v>
      </c>
      <c r="U23" s="157">
        <v>0</v>
      </c>
      <c r="V23" s="157">
        <f>ROUND(E23*U23,2)</f>
        <v>0</v>
      </c>
      <c r="W23" s="157"/>
      <c r="X23" s="157" t="s">
        <v>113</v>
      </c>
      <c r="Y23" s="157" t="s">
        <v>114</v>
      </c>
      <c r="Z23" s="146"/>
      <c r="AA23" s="146"/>
      <c r="AB23" s="146"/>
      <c r="AC23" s="146"/>
      <c r="AD23" s="146"/>
      <c r="AE23" s="146"/>
      <c r="AF23" s="146"/>
      <c r="AG23" s="146" t="s">
        <v>115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63" t="s">
        <v>138</v>
      </c>
      <c r="D24" s="264"/>
      <c r="E24" s="264"/>
      <c r="F24" s="264"/>
      <c r="G24" s="26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121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83" t="str">
        <f>C24</f>
        <v>Náklady zhotovitele, které vzniknou v souvislosti s povinnostmi zhotovitele při předání a převzetí díla.</v>
      </c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1">
        <v>10</v>
      </c>
      <c r="B25" s="172" t="s">
        <v>139</v>
      </c>
      <c r="C25" s="186" t="s">
        <v>140</v>
      </c>
      <c r="D25" s="173" t="s">
        <v>110</v>
      </c>
      <c r="E25" s="174">
        <v>1</v>
      </c>
      <c r="F25" s="175"/>
      <c r="G25" s="176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111</v>
      </c>
      <c r="T25" s="157" t="s">
        <v>112</v>
      </c>
      <c r="U25" s="157">
        <v>0</v>
      </c>
      <c r="V25" s="157">
        <f>ROUND(E25*U25,2)</f>
        <v>0</v>
      </c>
      <c r="W25" s="157"/>
      <c r="X25" s="157" t="s">
        <v>113</v>
      </c>
      <c r="Y25" s="157" t="s">
        <v>114</v>
      </c>
      <c r="Z25" s="146"/>
      <c r="AA25" s="146"/>
      <c r="AB25" s="146"/>
      <c r="AC25" s="146"/>
      <c r="AD25" s="146"/>
      <c r="AE25" s="146"/>
      <c r="AF25" s="146"/>
      <c r="AG25" s="146" t="s">
        <v>115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2" x14ac:dyDescent="0.2">
      <c r="A26" s="153"/>
      <c r="B26" s="154"/>
      <c r="C26" s="263" t="s">
        <v>141</v>
      </c>
      <c r="D26" s="264"/>
      <c r="E26" s="264"/>
      <c r="F26" s="264"/>
      <c r="G26" s="264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121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83" t="str">
        <f>C26</f>
        <v>Náklady spojené s povinným pojištěním dodavatele nebo stavebního díla či jeho části, v rozsahu obchodních podmínek.</v>
      </c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3"/>
      <c r="B27" s="4"/>
      <c r="C27" s="18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92</v>
      </c>
    </row>
    <row r="28" spans="1:60" x14ac:dyDescent="0.2">
      <c r="A28" s="149"/>
      <c r="B28" s="150" t="s">
        <v>31</v>
      </c>
      <c r="C28" s="188"/>
      <c r="D28" s="151"/>
      <c r="E28" s="152"/>
      <c r="F28" s="152"/>
      <c r="G28" s="170">
        <f>G8+G16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142</v>
      </c>
    </row>
    <row r="29" spans="1:60" x14ac:dyDescent="0.2">
      <c r="A29" s="3"/>
      <c r="B29" s="4"/>
      <c r="C29" s="18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9" t="s">
        <v>143</v>
      </c>
      <c r="B31" s="249"/>
      <c r="C31" s="25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1"/>
      <c r="B32" s="252"/>
      <c r="C32" s="253"/>
      <c r="D32" s="252"/>
      <c r="E32" s="252"/>
      <c r="F32" s="252"/>
      <c r="G32" s="25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144</v>
      </c>
    </row>
    <row r="33" spans="1:33" x14ac:dyDescent="0.2">
      <c r="A33" s="255"/>
      <c r="B33" s="256"/>
      <c r="C33" s="257"/>
      <c r="D33" s="256"/>
      <c r="E33" s="256"/>
      <c r="F33" s="256"/>
      <c r="G33" s="25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5"/>
      <c r="B34" s="256"/>
      <c r="C34" s="257"/>
      <c r="D34" s="256"/>
      <c r="E34" s="256"/>
      <c r="F34" s="256"/>
      <c r="G34" s="25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5"/>
      <c r="B35" s="256"/>
      <c r="C35" s="257"/>
      <c r="D35" s="256"/>
      <c r="E35" s="256"/>
      <c r="F35" s="256"/>
      <c r="G35" s="25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9"/>
      <c r="B36" s="260"/>
      <c r="C36" s="261"/>
      <c r="D36" s="260"/>
      <c r="E36" s="260"/>
      <c r="F36" s="260"/>
      <c r="G36" s="26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8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89"/>
      <c r="D38" s="10"/>
      <c r="AG38" t="s">
        <v>145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vBDJW9LIGCDgjHOuvkHScEHzE6vfBqnZWX013fcf4MQBgbGqLur0iacls/hj7gDtFzaCMjPKXF2OyyD+Le57g==" saltValue="PwjCszUwSwCz/imrm4E0Ww==" spinCount="100000" sheet="1" formatRows="0"/>
  <mergeCells count="13">
    <mergeCell ref="A1:G1"/>
    <mergeCell ref="C2:G2"/>
    <mergeCell ref="C3:G3"/>
    <mergeCell ref="C4:G4"/>
    <mergeCell ref="A31:C31"/>
    <mergeCell ref="A32:G36"/>
    <mergeCell ref="C12:G12"/>
    <mergeCell ref="C15:G15"/>
    <mergeCell ref="C18:G18"/>
    <mergeCell ref="C20:G20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80</v>
      </c>
    </row>
    <row r="2" spans="1:60" ht="24.95" customHeight="1" x14ac:dyDescent="0.2">
      <c r="A2" s="50" t="s">
        <v>8</v>
      </c>
      <c r="B2" s="49" t="s">
        <v>44</v>
      </c>
      <c r="C2" s="266" t="s">
        <v>45</v>
      </c>
      <c r="D2" s="267"/>
      <c r="E2" s="267"/>
      <c r="F2" s="267"/>
      <c r="G2" s="268"/>
      <c r="AG2" t="s">
        <v>81</v>
      </c>
    </row>
    <row r="3" spans="1:60" ht="24.95" customHeight="1" x14ac:dyDescent="0.2">
      <c r="A3" s="50" t="s">
        <v>9</v>
      </c>
      <c r="B3" s="49" t="s">
        <v>51</v>
      </c>
      <c r="C3" s="266" t="s">
        <v>52</v>
      </c>
      <c r="D3" s="267"/>
      <c r="E3" s="267"/>
      <c r="F3" s="267"/>
      <c r="G3" s="268"/>
      <c r="AC3" s="120" t="s">
        <v>81</v>
      </c>
      <c r="AG3" t="s">
        <v>82</v>
      </c>
    </row>
    <row r="4" spans="1:60" ht="24.95" customHeight="1" x14ac:dyDescent="0.2">
      <c r="A4" s="139" t="s">
        <v>10</v>
      </c>
      <c r="B4" s="140" t="s">
        <v>49</v>
      </c>
      <c r="C4" s="269" t="s">
        <v>53</v>
      </c>
      <c r="D4" s="270"/>
      <c r="E4" s="270"/>
      <c r="F4" s="270"/>
      <c r="G4" s="27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106</v>
      </c>
      <c r="B8" s="165" t="s">
        <v>61</v>
      </c>
      <c r="C8" s="184" t="s">
        <v>62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0.59</v>
      </c>
      <c r="W8" s="163"/>
      <c r="X8" s="163"/>
      <c r="Y8" s="163"/>
      <c r="AG8" t="s">
        <v>107</v>
      </c>
    </row>
    <row r="9" spans="1:60" ht="22.5" outlineLevel="1" x14ac:dyDescent="0.2">
      <c r="A9" s="177">
        <v>1</v>
      </c>
      <c r="B9" s="178" t="s">
        <v>146</v>
      </c>
      <c r="C9" s="185" t="s">
        <v>147</v>
      </c>
      <c r="D9" s="179" t="s">
        <v>148</v>
      </c>
      <c r="E9" s="180">
        <v>80</v>
      </c>
      <c r="F9" s="181"/>
      <c r="G9" s="182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111</v>
      </c>
      <c r="T9" s="157" t="s">
        <v>112</v>
      </c>
      <c r="U9" s="157">
        <v>4.7999999999999996E-3</v>
      </c>
      <c r="V9" s="157">
        <f>ROUND(E9*U9,2)</f>
        <v>0.38</v>
      </c>
      <c r="W9" s="157"/>
      <c r="X9" s="157" t="s">
        <v>149</v>
      </c>
      <c r="Y9" s="157" t="s">
        <v>114</v>
      </c>
      <c r="Z9" s="146"/>
      <c r="AA9" s="146"/>
      <c r="AB9" s="146"/>
      <c r="AC9" s="146"/>
      <c r="AD9" s="146"/>
      <c r="AE9" s="146"/>
      <c r="AF9" s="146"/>
      <c r="AG9" s="146" t="s">
        <v>150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7">
        <v>2</v>
      </c>
      <c r="B10" s="178" t="s">
        <v>151</v>
      </c>
      <c r="C10" s="185" t="s">
        <v>152</v>
      </c>
      <c r="D10" s="179" t="s">
        <v>148</v>
      </c>
      <c r="E10" s="180">
        <v>72</v>
      </c>
      <c r="F10" s="181"/>
      <c r="G10" s="182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111</v>
      </c>
      <c r="T10" s="157" t="s">
        <v>112</v>
      </c>
      <c r="U10" s="157">
        <v>2.8999999999999998E-3</v>
      </c>
      <c r="V10" s="157">
        <f>ROUND(E10*U10,2)</f>
        <v>0.21</v>
      </c>
      <c r="W10" s="157"/>
      <c r="X10" s="157" t="s">
        <v>149</v>
      </c>
      <c r="Y10" s="157" t="s">
        <v>114</v>
      </c>
      <c r="Z10" s="146"/>
      <c r="AA10" s="146"/>
      <c r="AB10" s="146"/>
      <c r="AC10" s="146"/>
      <c r="AD10" s="146"/>
      <c r="AE10" s="146"/>
      <c r="AF10" s="146"/>
      <c r="AG10" s="146" t="s">
        <v>150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7">
        <v>3</v>
      </c>
      <c r="B11" s="178" t="s">
        <v>153</v>
      </c>
      <c r="C11" s="185" t="s">
        <v>154</v>
      </c>
      <c r="D11" s="179" t="s">
        <v>155</v>
      </c>
      <c r="E11" s="180">
        <v>72</v>
      </c>
      <c r="F11" s="181"/>
      <c r="G11" s="182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156</v>
      </c>
      <c r="T11" s="157" t="s">
        <v>112</v>
      </c>
      <c r="U11" s="157">
        <v>0</v>
      </c>
      <c r="V11" s="157">
        <f>ROUND(E11*U11,2)</f>
        <v>0</v>
      </c>
      <c r="W11" s="157"/>
      <c r="X11" s="157" t="s">
        <v>157</v>
      </c>
      <c r="Y11" s="157" t="s">
        <v>114</v>
      </c>
      <c r="Z11" s="146"/>
      <c r="AA11" s="146"/>
      <c r="AB11" s="146"/>
      <c r="AC11" s="146"/>
      <c r="AD11" s="146"/>
      <c r="AE11" s="146"/>
      <c r="AF11" s="146"/>
      <c r="AG11" s="146" t="s">
        <v>158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64" t="s">
        <v>106</v>
      </c>
      <c r="B12" s="165" t="s">
        <v>63</v>
      </c>
      <c r="C12" s="184" t="s">
        <v>64</v>
      </c>
      <c r="D12" s="166"/>
      <c r="E12" s="167"/>
      <c r="F12" s="168"/>
      <c r="G12" s="169">
        <f>SUMIF(AG13:AG18,"&lt;&gt;NOR",G13:G18)</f>
        <v>0</v>
      </c>
      <c r="H12" s="163"/>
      <c r="I12" s="163">
        <f>SUM(I13:I18)</f>
        <v>0</v>
      </c>
      <c r="J12" s="163"/>
      <c r="K12" s="163">
        <f>SUM(K13:K18)</f>
        <v>0</v>
      </c>
      <c r="L12" s="163"/>
      <c r="M12" s="163">
        <f>SUM(M13:M18)</f>
        <v>0</v>
      </c>
      <c r="N12" s="162"/>
      <c r="O12" s="162">
        <f>SUM(O13:O18)</f>
        <v>0</v>
      </c>
      <c r="P12" s="162"/>
      <c r="Q12" s="162">
        <f>SUM(Q13:Q18)</f>
        <v>0</v>
      </c>
      <c r="R12" s="163"/>
      <c r="S12" s="163"/>
      <c r="T12" s="163"/>
      <c r="U12" s="163"/>
      <c r="V12" s="163">
        <f>SUM(V13:V18)</f>
        <v>0</v>
      </c>
      <c r="W12" s="163"/>
      <c r="X12" s="163"/>
      <c r="Y12" s="163"/>
      <c r="AG12" t="s">
        <v>107</v>
      </c>
    </row>
    <row r="13" spans="1:60" ht="45" outlineLevel="1" x14ac:dyDescent="0.2">
      <c r="A13" s="171">
        <v>4</v>
      </c>
      <c r="B13" s="172" t="s">
        <v>159</v>
      </c>
      <c r="C13" s="186" t="s">
        <v>160</v>
      </c>
      <c r="D13" s="173" t="s">
        <v>161</v>
      </c>
      <c r="E13" s="174">
        <v>5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156</v>
      </c>
      <c r="T13" s="157" t="s">
        <v>112</v>
      </c>
      <c r="U13" s="157">
        <v>0</v>
      </c>
      <c r="V13" s="157">
        <f>ROUND(E13*U13,2)</f>
        <v>0</v>
      </c>
      <c r="W13" s="157"/>
      <c r="X13" s="157" t="s">
        <v>149</v>
      </c>
      <c r="Y13" s="157" t="s">
        <v>114</v>
      </c>
      <c r="Z13" s="146"/>
      <c r="AA13" s="146"/>
      <c r="AB13" s="146"/>
      <c r="AC13" s="146"/>
      <c r="AD13" s="146"/>
      <c r="AE13" s="146"/>
      <c r="AF13" s="146"/>
      <c r="AG13" s="146" t="s">
        <v>150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3" t="s">
        <v>162</v>
      </c>
      <c r="D14" s="264"/>
      <c r="E14" s="264"/>
      <c r="F14" s="264"/>
      <c r="G14" s="26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121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1" t="s">
        <v>163</v>
      </c>
      <c r="D15" s="159"/>
      <c r="E15" s="160"/>
      <c r="F15" s="161"/>
      <c r="G15" s="16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121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272" t="s">
        <v>164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121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33.75" outlineLevel="1" x14ac:dyDescent="0.2">
      <c r="A17" s="177">
        <v>5</v>
      </c>
      <c r="B17" s="178" t="s">
        <v>165</v>
      </c>
      <c r="C17" s="185" t="s">
        <v>166</v>
      </c>
      <c r="D17" s="179" t="s">
        <v>161</v>
      </c>
      <c r="E17" s="180">
        <v>1</v>
      </c>
      <c r="F17" s="181"/>
      <c r="G17" s="182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156</v>
      </c>
      <c r="T17" s="157" t="s">
        <v>112</v>
      </c>
      <c r="U17" s="157">
        <v>0</v>
      </c>
      <c r="V17" s="157">
        <f>ROUND(E17*U17,2)</f>
        <v>0</v>
      </c>
      <c r="W17" s="157"/>
      <c r="X17" s="157" t="s">
        <v>149</v>
      </c>
      <c r="Y17" s="157" t="s">
        <v>114</v>
      </c>
      <c r="Z17" s="146"/>
      <c r="AA17" s="146"/>
      <c r="AB17" s="146"/>
      <c r="AC17" s="146"/>
      <c r="AD17" s="146"/>
      <c r="AE17" s="146"/>
      <c r="AF17" s="146"/>
      <c r="AG17" s="146" t="s">
        <v>150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7">
        <v>6</v>
      </c>
      <c r="B18" s="178" t="s">
        <v>167</v>
      </c>
      <c r="C18" s="185" t="s">
        <v>168</v>
      </c>
      <c r="D18" s="179" t="s">
        <v>169</v>
      </c>
      <c r="E18" s="180">
        <v>5</v>
      </c>
      <c r="F18" s="181"/>
      <c r="G18" s="182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156</v>
      </c>
      <c r="T18" s="157" t="s">
        <v>112</v>
      </c>
      <c r="U18" s="157">
        <v>0</v>
      </c>
      <c r="V18" s="157">
        <f>ROUND(E18*U18,2)</f>
        <v>0</v>
      </c>
      <c r="W18" s="157"/>
      <c r="X18" s="157" t="s">
        <v>149</v>
      </c>
      <c r="Y18" s="157" t="s">
        <v>114</v>
      </c>
      <c r="Z18" s="146"/>
      <c r="AA18" s="146"/>
      <c r="AB18" s="146"/>
      <c r="AC18" s="146"/>
      <c r="AD18" s="146"/>
      <c r="AE18" s="146"/>
      <c r="AF18" s="146"/>
      <c r="AG18" s="146" t="s">
        <v>150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4" t="s">
        <v>106</v>
      </c>
      <c r="B19" s="165" t="s">
        <v>65</v>
      </c>
      <c r="C19" s="184" t="s">
        <v>66</v>
      </c>
      <c r="D19" s="166"/>
      <c r="E19" s="167"/>
      <c r="F19" s="168"/>
      <c r="G19" s="169">
        <f>SUMIF(AG20:AG21,"&lt;&gt;NOR",G20:G21)</f>
        <v>0</v>
      </c>
      <c r="H19" s="163"/>
      <c r="I19" s="163">
        <f>SUM(I20:I21)</f>
        <v>0</v>
      </c>
      <c r="J19" s="163"/>
      <c r="K19" s="163">
        <f>SUM(K20:K21)</f>
        <v>0</v>
      </c>
      <c r="L19" s="163"/>
      <c r="M19" s="163">
        <f>SUM(M20:M21)</f>
        <v>0</v>
      </c>
      <c r="N19" s="162"/>
      <c r="O19" s="162">
        <f>SUM(O20:O21)</f>
        <v>0</v>
      </c>
      <c r="P19" s="162"/>
      <c r="Q19" s="162">
        <f>SUM(Q20:Q21)</f>
        <v>0</v>
      </c>
      <c r="R19" s="163"/>
      <c r="S19" s="163"/>
      <c r="T19" s="163"/>
      <c r="U19" s="163"/>
      <c r="V19" s="163">
        <f>SUM(V20:V21)</f>
        <v>0</v>
      </c>
      <c r="W19" s="163"/>
      <c r="X19" s="163"/>
      <c r="Y19" s="163"/>
      <c r="AG19" t="s">
        <v>107</v>
      </c>
    </row>
    <row r="20" spans="1:60" ht="56.25" outlineLevel="1" x14ac:dyDescent="0.2">
      <c r="A20" s="171">
        <v>7</v>
      </c>
      <c r="B20" s="172" t="s">
        <v>170</v>
      </c>
      <c r="C20" s="186" t="s">
        <v>171</v>
      </c>
      <c r="D20" s="173" t="s">
        <v>161</v>
      </c>
      <c r="E20" s="174">
        <v>1</v>
      </c>
      <c r="F20" s="175"/>
      <c r="G20" s="176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156</v>
      </c>
      <c r="T20" s="157" t="s">
        <v>112</v>
      </c>
      <c r="U20" s="157">
        <v>0</v>
      </c>
      <c r="V20" s="157">
        <f>ROUND(E20*U20,2)</f>
        <v>0</v>
      </c>
      <c r="W20" s="157"/>
      <c r="X20" s="157" t="s">
        <v>149</v>
      </c>
      <c r="Y20" s="157" t="s">
        <v>114</v>
      </c>
      <c r="Z20" s="146"/>
      <c r="AA20" s="146"/>
      <c r="AB20" s="146"/>
      <c r="AC20" s="146"/>
      <c r="AD20" s="146"/>
      <c r="AE20" s="146"/>
      <c r="AF20" s="146"/>
      <c r="AG20" s="146" t="s">
        <v>150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2" x14ac:dyDescent="0.2">
      <c r="A21" s="153"/>
      <c r="B21" s="154"/>
      <c r="C21" s="263" t="s">
        <v>172</v>
      </c>
      <c r="D21" s="264"/>
      <c r="E21" s="264"/>
      <c r="F21" s="264"/>
      <c r="G21" s="26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121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83" t="str">
        <f>C21</f>
        <v>sjednoceným klíčem, celá konstrukce zpevněna kovovým profilem 40/20 mm, 1x v horní, 1x v prostřední a 1x ve spodní části</v>
      </c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64" t="s">
        <v>106</v>
      </c>
      <c r="B22" s="165" t="s">
        <v>67</v>
      </c>
      <c r="C22" s="184" t="s">
        <v>68</v>
      </c>
      <c r="D22" s="166"/>
      <c r="E22" s="167"/>
      <c r="F22" s="168"/>
      <c r="G22" s="169">
        <f>SUMIF(AG23:AG38,"&lt;&gt;NOR",G23:G38)</f>
        <v>0</v>
      </c>
      <c r="H22" s="163"/>
      <c r="I22" s="163">
        <f>SUM(I23:I38)</f>
        <v>0</v>
      </c>
      <c r="J22" s="163"/>
      <c r="K22" s="163">
        <f>SUM(K23:K38)</f>
        <v>0</v>
      </c>
      <c r="L22" s="163"/>
      <c r="M22" s="163">
        <f>SUM(M23:M38)</f>
        <v>0</v>
      </c>
      <c r="N22" s="162"/>
      <c r="O22" s="162">
        <f>SUM(O23:O38)</f>
        <v>0.5</v>
      </c>
      <c r="P22" s="162"/>
      <c r="Q22" s="162">
        <f>SUM(Q23:Q38)</f>
        <v>7.0000000000000007E-2</v>
      </c>
      <c r="R22" s="163"/>
      <c r="S22" s="163"/>
      <c r="T22" s="163"/>
      <c r="U22" s="163"/>
      <c r="V22" s="163">
        <f>SUM(V23:V38)</f>
        <v>56.879999999999995</v>
      </c>
      <c r="W22" s="163"/>
      <c r="X22" s="163"/>
      <c r="Y22" s="163"/>
      <c r="AG22" t="s">
        <v>107</v>
      </c>
    </row>
    <row r="23" spans="1:60" outlineLevel="1" x14ac:dyDescent="0.2">
      <c r="A23" s="177">
        <v>8</v>
      </c>
      <c r="B23" s="178" t="s">
        <v>173</v>
      </c>
      <c r="C23" s="185" t="s">
        <v>174</v>
      </c>
      <c r="D23" s="179" t="s">
        <v>175</v>
      </c>
      <c r="E23" s="180">
        <v>65</v>
      </c>
      <c r="F23" s="181"/>
      <c r="G23" s="182">
        <f t="shared" ref="G23:G38" si="0">ROUND(E23*F23,2)</f>
        <v>0</v>
      </c>
      <c r="H23" s="158"/>
      <c r="I23" s="157">
        <f t="shared" ref="I23:I38" si="1">ROUND(E23*H23,2)</f>
        <v>0</v>
      </c>
      <c r="J23" s="158"/>
      <c r="K23" s="157">
        <f t="shared" ref="K23:K38" si="2">ROUND(E23*J23,2)</f>
        <v>0</v>
      </c>
      <c r="L23" s="157">
        <v>21</v>
      </c>
      <c r="M23" s="157">
        <f t="shared" ref="M23:M38" si="3">G23*(1+L23/100)</f>
        <v>0</v>
      </c>
      <c r="N23" s="156">
        <v>0</v>
      </c>
      <c r="O23" s="156">
        <f t="shared" ref="O23:O38" si="4">ROUND(E23*N23,2)</f>
        <v>0</v>
      </c>
      <c r="P23" s="156">
        <v>0</v>
      </c>
      <c r="Q23" s="156">
        <f t="shared" ref="Q23:Q38" si="5">ROUND(E23*P23,2)</f>
        <v>0</v>
      </c>
      <c r="R23" s="157"/>
      <c r="S23" s="157" t="s">
        <v>111</v>
      </c>
      <c r="T23" s="157" t="s">
        <v>176</v>
      </c>
      <c r="U23" s="157">
        <v>4.5999999999999999E-2</v>
      </c>
      <c r="V23" s="157">
        <f t="shared" ref="V23:V38" si="6">ROUND(E23*U23,2)</f>
        <v>2.99</v>
      </c>
      <c r="W23" s="157"/>
      <c r="X23" s="157" t="s">
        <v>149</v>
      </c>
      <c r="Y23" s="157" t="s">
        <v>114</v>
      </c>
      <c r="Z23" s="146"/>
      <c r="AA23" s="146"/>
      <c r="AB23" s="146"/>
      <c r="AC23" s="146"/>
      <c r="AD23" s="146"/>
      <c r="AE23" s="146"/>
      <c r="AF23" s="146"/>
      <c r="AG23" s="146" t="s">
        <v>150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7">
        <v>9</v>
      </c>
      <c r="B24" s="178" t="s">
        <v>177</v>
      </c>
      <c r="C24" s="185" t="s">
        <v>178</v>
      </c>
      <c r="D24" s="179" t="s">
        <v>179</v>
      </c>
      <c r="E24" s="180">
        <v>35</v>
      </c>
      <c r="F24" s="181"/>
      <c r="G24" s="182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111</v>
      </c>
      <c r="T24" s="157" t="s">
        <v>176</v>
      </c>
      <c r="U24" s="157">
        <v>3.5000000000000003E-2</v>
      </c>
      <c r="V24" s="157">
        <f t="shared" si="6"/>
        <v>1.23</v>
      </c>
      <c r="W24" s="157"/>
      <c r="X24" s="157" t="s">
        <v>149</v>
      </c>
      <c r="Y24" s="157" t="s">
        <v>114</v>
      </c>
      <c r="Z24" s="146"/>
      <c r="AA24" s="146"/>
      <c r="AB24" s="146"/>
      <c r="AC24" s="146"/>
      <c r="AD24" s="146"/>
      <c r="AE24" s="146"/>
      <c r="AF24" s="146"/>
      <c r="AG24" s="146" t="s">
        <v>180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7">
        <v>10</v>
      </c>
      <c r="B25" s="178" t="s">
        <v>181</v>
      </c>
      <c r="C25" s="185" t="s">
        <v>182</v>
      </c>
      <c r="D25" s="179" t="s">
        <v>179</v>
      </c>
      <c r="E25" s="180">
        <v>35</v>
      </c>
      <c r="F25" s="181"/>
      <c r="G25" s="182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8.0000000000000007E-5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111</v>
      </c>
      <c r="T25" s="157" t="s">
        <v>176</v>
      </c>
      <c r="U25" s="157">
        <v>0.13719999999999999</v>
      </c>
      <c r="V25" s="157">
        <f t="shared" si="6"/>
        <v>4.8</v>
      </c>
      <c r="W25" s="157"/>
      <c r="X25" s="157" t="s">
        <v>149</v>
      </c>
      <c r="Y25" s="157" t="s">
        <v>114</v>
      </c>
      <c r="Z25" s="146"/>
      <c r="AA25" s="146"/>
      <c r="AB25" s="146"/>
      <c r="AC25" s="146"/>
      <c r="AD25" s="146"/>
      <c r="AE25" s="146"/>
      <c r="AF25" s="146"/>
      <c r="AG25" s="146" t="s">
        <v>150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7">
        <v>11</v>
      </c>
      <c r="B26" s="178" t="s">
        <v>183</v>
      </c>
      <c r="C26" s="185" t="s">
        <v>184</v>
      </c>
      <c r="D26" s="179" t="s">
        <v>175</v>
      </c>
      <c r="E26" s="180">
        <v>65</v>
      </c>
      <c r="F26" s="181"/>
      <c r="G26" s="182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1E-3</v>
      </c>
      <c r="Q26" s="156">
        <f t="shared" si="5"/>
        <v>7.0000000000000007E-2</v>
      </c>
      <c r="R26" s="157"/>
      <c r="S26" s="157" t="s">
        <v>111</v>
      </c>
      <c r="T26" s="157" t="s">
        <v>176</v>
      </c>
      <c r="U26" s="157">
        <v>0.26800000000000002</v>
      </c>
      <c r="V26" s="157">
        <f t="shared" si="6"/>
        <v>17.420000000000002</v>
      </c>
      <c r="W26" s="157"/>
      <c r="X26" s="157" t="s">
        <v>149</v>
      </c>
      <c r="Y26" s="157" t="s">
        <v>114</v>
      </c>
      <c r="Z26" s="146"/>
      <c r="AA26" s="146"/>
      <c r="AB26" s="146"/>
      <c r="AC26" s="146"/>
      <c r="AD26" s="146"/>
      <c r="AE26" s="146"/>
      <c r="AF26" s="146"/>
      <c r="AG26" s="146" t="s">
        <v>150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7">
        <v>12</v>
      </c>
      <c r="B27" s="178" t="s">
        <v>185</v>
      </c>
      <c r="C27" s="185" t="s">
        <v>186</v>
      </c>
      <c r="D27" s="179" t="s">
        <v>175</v>
      </c>
      <c r="E27" s="180">
        <v>65</v>
      </c>
      <c r="F27" s="181"/>
      <c r="G27" s="182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3.3E-4</v>
      </c>
      <c r="O27" s="156">
        <f t="shared" si="4"/>
        <v>0.02</v>
      </c>
      <c r="P27" s="156">
        <v>0</v>
      </c>
      <c r="Q27" s="156">
        <f t="shared" si="5"/>
        <v>0</v>
      </c>
      <c r="R27" s="157"/>
      <c r="S27" s="157" t="s">
        <v>111</v>
      </c>
      <c r="T27" s="157" t="s">
        <v>176</v>
      </c>
      <c r="U27" s="157">
        <v>0.45</v>
      </c>
      <c r="V27" s="157">
        <f t="shared" si="6"/>
        <v>29.25</v>
      </c>
      <c r="W27" s="157"/>
      <c r="X27" s="157" t="s">
        <v>149</v>
      </c>
      <c r="Y27" s="157" t="s">
        <v>114</v>
      </c>
      <c r="Z27" s="146"/>
      <c r="AA27" s="146"/>
      <c r="AB27" s="146"/>
      <c r="AC27" s="146"/>
      <c r="AD27" s="146"/>
      <c r="AE27" s="146"/>
      <c r="AF27" s="146"/>
      <c r="AG27" s="146" t="s">
        <v>150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7">
        <v>13</v>
      </c>
      <c r="B28" s="178" t="s">
        <v>187</v>
      </c>
      <c r="C28" s="185" t="s">
        <v>188</v>
      </c>
      <c r="D28" s="179" t="s">
        <v>179</v>
      </c>
      <c r="E28" s="180">
        <v>1</v>
      </c>
      <c r="F28" s="181"/>
      <c r="G28" s="182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2.5999999999999998E-4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111</v>
      </c>
      <c r="T28" s="157" t="s">
        <v>176</v>
      </c>
      <c r="U28" s="157">
        <v>0.15</v>
      </c>
      <c r="V28" s="157">
        <f t="shared" si="6"/>
        <v>0.15</v>
      </c>
      <c r="W28" s="157"/>
      <c r="X28" s="157" t="s">
        <v>149</v>
      </c>
      <c r="Y28" s="157" t="s">
        <v>114</v>
      </c>
      <c r="Z28" s="146"/>
      <c r="AA28" s="146"/>
      <c r="AB28" s="146"/>
      <c r="AC28" s="146"/>
      <c r="AD28" s="146"/>
      <c r="AE28" s="146"/>
      <c r="AF28" s="146"/>
      <c r="AG28" s="146" t="s">
        <v>150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7">
        <v>14</v>
      </c>
      <c r="B29" s="178" t="s">
        <v>189</v>
      </c>
      <c r="C29" s="185" t="s">
        <v>190</v>
      </c>
      <c r="D29" s="179" t="s">
        <v>175</v>
      </c>
      <c r="E29" s="180">
        <v>65</v>
      </c>
      <c r="F29" s="181"/>
      <c r="G29" s="182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111</v>
      </c>
      <c r="T29" s="157" t="s">
        <v>176</v>
      </c>
      <c r="U29" s="157">
        <v>1.6E-2</v>
      </c>
      <c r="V29" s="157">
        <f t="shared" si="6"/>
        <v>1.04</v>
      </c>
      <c r="W29" s="157"/>
      <c r="X29" s="157" t="s">
        <v>149</v>
      </c>
      <c r="Y29" s="157" t="s">
        <v>114</v>
      </c>
      <c r="Z29" s="146"/>
      <c r="AA29" s="146"/>
      <c r="AB29" s="146"/>
      <c r="AC29" s="146"/>
      <c r="AD29" s="146"/>
      <c r="AE29" s="146"/>
      <c r="AF29" s="146"/>
      <c r="AG29" s="146" t="s">
        <v>150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7">
        <v>15</v>
      </c>
      <c r="B30" s="178" t="s">
        <v>191</v>
      </c>
      <c r="C30" s="185" t="s">
        <v>192</v>
      </c>
      <c r="D30" s="179" t="s">
        <v>175</v>
      </c>
      <c r="E30" s="180">
        <v>65</v>
      </c>
      <c r="F30" s="181"/>
      <c r="G30" s="182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156</v>
      </c>
      <c r="T30" s="157" t="s">
        <v>112</v>
      </c>
      <c r="U30" s="157">
        <v>0</v>
      </c>
      <c r="V30" s="157">
        <f t="shared" si="6"/>
        <v>0</v>
      </c>
      <c r="W30" s="157"/>
      <c r="X30" s="157" t="s">
        <v>149</v>
      </c>
      <c r="Y30" s="157" t="s">
        <v>114</v>
      </c>
      <c r="Z30" s="146"/>
      <c r="AA30" s="146"/>
      <c r="AB30" s="146"/>
      <c r="AC30" s="146"/>
      <c r="AD30" s="146"/>
      <c r="AE30" s="146"/>
      <c r="AF30" s="146"/>
      <c r="AG30" s="146" t="s">
        <v>180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7">
        <v>16</v>
      </c>
      <c r="B31" s="178" t="s">
        <v>193</v>
      </c>
      <c r="C31" s="185" t="s">
        <v>194</v>
      </c>
      <c r="D31" s="179" t="s">
        <v>175</v>
      </c>
      <c r="E31" s="180">
        <v>65</v>
      </c>
      <c r="F31" s="181"/>
      <c r="G31" s="182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156</v>
      </c>
      <c r="T31" s="157" t="s">
        <v>112</v>
      </c>
      <c r="U31" s="157">
        <v>0</v>
      </c>
      <c r="V31" s="157">
        <f t="shared" si="6"/>
        <v>0</v>
      </c>
      <c r="W31" s="157"/>
      <c r="X31" s="157" t="s">
        <v>149</v>
      </c>
      <c r="Y31" s="157" t="s">
        <v>114</v>
      </c>
      <c r="Z31" s="146"/>
      <c r="AA31" s="146"/>
      <c r="AB31" s="146"/>
      <c r="AC31" s="146"/>
      <c r="AD31" s="146"/>
      <c r="AE31" s="146"/>
      <c r="AF31" s="146"/>
      <c r="AG31" s="146" t="s">
        <v>180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7">
        <v>17</v>
      </c>
      <c r="B32" s="178" t="s">
        <v>195</v>
      </c>
      <c r="C32" s="185" t="s">
        <v>196</v>
      </c>
      <c r="D32" s="179" t="s">
        <v>175</v>
      </c>
      <c r="E32" s="180">
        <v>65</v>
      </c>
      <c r="F32" s="181"/>
      <c r="G32" s="182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5.0000000000000001E-4</v>
      </c>
      <c r="O32" s="156">
        <f t="shared" si="4"/>
        <v>0.03</v>
      </c>
      <c r="P32" s="156">
        <v>0</v>
      </c>
      <c r="Q32" s="156">
        <f t="shared" si="5"/>
        <v>0</v>
      </c>
      <c r="R32" s="157"/>
      <c r="S32" s="157" t="s">
        <v>156</v>
      </c>
      <c r="T32" s="157" t="s">
        <v>112</v>
      </c>
      <c r="U32" s="157">
        <v>0</v>
      </c>
      <c r="V32" s="157">
        <f t="shared" si="6"/>
        <v>0</v>
      </c>
      <c r="W32" s="157"/>
      <c r="X32" s="157" t="s">
        <v>149</v>
      </c>
      <c r="Y32" s="157" t="s">
        <v>114</v>
      </c>
      <c r="Z32" s="146"/>
      <c r="AA32" s="146"/>
      <c r="AB32" s="146"/>
      <c r="AC32" s="146"/>
      <c r="AD32" s="146"/>
      <c r="AE32" s="146"/>
      <c r="AF32" s="146"/>
      <c r="AG32" s="146" t="s">
        <v>180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7">
        <v>18</v>
      </c>
      <c r="B33" s="178" t="s">
        <v>197</v>
      </c>
      <c r="C33" s="185" t="s">
        <v>198</v>
      </c>
      <c r="D33" s="179" t="s">
        <v>175</v>
      </c>
      <c r="E33" s="180">
        <v>65</v>
      </c>
      <c r="F33" s="181"/>
      <c r="G33" s="182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4.5500000000000002E-3</v>
      </c>
      <c r="O33" s="156">
        <f t="shared" si="4"/>
        <v>0.3</v>
      </c>
      <c r="P33" s="156">
        <v>0</v>
      </c>
      <c r="Q33" s="156">
        <f t="shared" si="5"/>
        <v>0</v>
      </c>
      <c r="R33" s="157"/>
      <c r="S33" s="157" t="s">
        <v>156</v>
      </c>
      <c r="T33" s="157" t="s">
        <v>112</v>
      </c>
      <c r="U33" s="157">
        <v>0</v>
      </c>
      <c r="V33" s="157">
        <f t="shared" si="6"/>
        <v>0</v>
      </c>
      <c r="W33" s="157"/>
      <c r="X33" s="157" t="s">
        <v>149</v>
      </c>
      <c r="Y33" s="157" t="s">
        <v>114</v>
      </c>
      <c r="Z33" s="146"/>
      <c r="AA33" s="146"/>
      <c r="AB33" s="146"/>
      <c r="AC33" s="146"/>
      <c r="AD33" s="146"/>
      <c r="AE33" s="146"/>
      <c r="AF33" s="146"/>
      <c r="AG33" s="146" t="s">
        <v>180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7">
        <v>19</v>
      </c>
      <c r="B34" s="178" t="s">
        <v>199</v>
      </c>
      <c r="C34" s="185" t="s">
        <v>200</v>
      </c>
      <c r="D34" s="179" t="s">
        <v>179</v>
      </c>
      <c r="E34" s="180">
        <v>1</v>
      </c>
      <c r="F34" s="181"/>
      <c r="G34" s="182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1.0000000000000001E-5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156</v>
      </c>
      <c r="T34" s="157" t="s">
        <v>112</v>
      </c>
      <c r="U34" s="157">
        <v>0</v>
      </c>
      <c r="V34" s="157">
        <f t="shared" si="6"/>
        <v>0</v>
      </c>
      <c r="W34" s="157"/>
      <c r="X34" s="157" t="s">
        <v>149</v>
      </c>
      <c r="Y34" s="157" t="s">
        <v>114</v>
      </c>
      <c r="Z34" s="146"/>
      <c r="AA34" s="146"/>
      <c r="AB34" s="146"/>
      <c r="AC34" s="146"/>
      <c r="AD34" s="146"/>
      <c r="AE34" s="146"/>
      <c r="AF34" s="146"/>
      <c r="AG34" s="146" t="s">
        <v>180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7">
        <v>20</v>
      </c>
      <c r="B35" s="178" t="s">
        <v>201</v>
      </c>
      <c r="C35" s="185" t="s">
        <v>202</v>
      </c>
      <c r="D35" s="179" t="s">
        <v>175</v>
      </c>
      <c r="E35" s="180">
        <v>65</v>
      </c>
      <c r="F35" s="181"/>
      <c r="G35" s="182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156</v>
      </c>
      <c r="T35" s="157" t="s">
        <v>112</v>
      </c>
      <c r="U35" s="157">
        <v>0</v>
      </c>
      <c r="V35" s="157">
        <f t="shared" si="6"/>
        <v>0</v>
      </c>
      <c r="W35" s="157"/>
      <c r="X35" s="157" t="s">
        <v>149</v>
      </c>
      <c r="Y35" s="157" t="s">
        <v>114</v>
      </c>
      <c r="Z35" s="146"/>
      <c r="AA35" s="146"/>
      <c r="AB35" s="146"/>
      <c r="AC35" s="146"/>
      <c r="AD35" s="146"/>
      <c r="AE35" s="146"/>
      <c r="AF35" s="146"/>
      <c r="AG35" s="146" t="s">
        <v>180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7">
        <v>21</v>
      </c>
      <c r="B36" s="178" t="s">
        <v>203</v>
      </c>
      <c r="C36" s="185" t="s">
        <v>204</v>
      </c>
      <c r="D36" s="179" t="s">
        <v>175</v>
      </c>
      <c r="E36" s="180">
        <v>65</v>
      </c>
      <c r="F36" s="181"/>
      <c r="G36" s="182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156</v>
      </c>
      <c r="T36" s="157" t="s">
        <v>112</v>
      </c>
      <c r="U36" s="157">
        <v>0</v>
      </c>
      <c r="V36" s="157">
        <f t="shared" si="6"/>
        <v>0</v>
      </c>
      <c r="W36" s="157"/>
      <c r="X36" s="157" t="s">
        <v>149</v>
      </c>
      <c r="Y36" s="157" t="s">
        <v>114</v>
      </c>
      <c r="Z36" s="146"/>
      <c r="AA36" s="146"/>
      <c r="AB36" s="146"/>
      <c r="AC36" s="146"/>
      <c r="AD36" s="146"/>
      <c r="AE36" s="146"/>
      <c r="AF36" s="146"/>
      <c r="AG36" s="146" t="s">
        <v>180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33.75" outlineLevel="1" x14ac:dyDescent="0.2">
      <c r="A37" s="171">
        <v>22</v>
      </c>
      <c r="B37" s="172" t="s">
        <v>205</v>
      </c>
      <c r="C37" s="186" t="s">
        <v>206</v>
      </c>
      <c r="D37" s="173" t="s">
        <v>175</v>
      </c>
      <c r="E37" s="174">
        <v>65</v>
      </c>
      <c r="F37" s="175"/>
      <c r="G37" s="176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2.3E-3</v>
      </c>
      <c r="O37" s="156">
        <f t="shared" si="4"/>
        <v>0.15</v>
      </c>
      <c r="P37" s="156">
        <v>0</v>
      </c>
      <c r="Q37" s="156">
        <f t="shared" si="5"/>
        <v>0</v>
      </c>
      <c r="R37" s="157"/>
      <c r="S37" s="157" t="s">
        <v>156</v>
      </c>
      <c r="T37" s="157" t="s">
        <v>112</v>
      </c>
      <c r="U37" s="157">
        <v>0</v>
      </c>
      <c r="V37" s="157">
        <f t="shared" si="6"/>
        <v>0</v>
      </c>
      <c r="W37" s="157"/>
      <c r="X37" s="157" t="s">
        <v>207</v>
      </c>
      <c r="Y37" s="157" t="s">
        <v>114</v>
      </c>
      <c r="Z37" s="146"/>
      <c r="AA37" s="146"/>
      <c r="AB37" s="146"/>
      <c r="AC37" s="146"/>
      <c r="AD37" s="146"/>
      <c r="AE37" s="146"/>
      <c r="AF37" s="146"/>
      <c r="AG37" s="146" t="s">
        <v>208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>
        <v>23</v>
      </c>
      <c r="B38" s="154" t="s">
        <v>209</v>
      </c>
      <c r="C38" s="192" t="s">
        <v>210</v>
      </c>
      <c r="D38" s="155" t="s">
        <v>0</v>
      </c>
      <c r="E38" s="190"/>
      <c r="F38" s="158"/>
      <c r="G38" s="157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111</v>
      </c>
      <c r="T38" s="157" t="s">
        <v>176</v>
      </c>
      <c r="U38" s="157">
        <v>0</v>
      </c>
      <c r="V38" s="157">
        <f t="shared" si="6"/>
        <v>0</v>
      </c>
      <c r="W38" s="157"/>
      <c r="X38" s="157" t="s">
        <v>211</v>
      </c>
      <c r="Y38" s="157" t="s">
        <v>114</v>
      </c>
      <c r="Z38" s="146"/>
      <c r="AA38" s="146"/>
      <c r="AB38" s="146"/>
      <c r="AC38" s="146"/>
      <c r="AD38" s="146"/>
      <c r="AE38" s="146"/>
      <c r="AF38" s="146"/>
      <c r="AG38" s="146" t="s">
        <v>212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4" t="s">
        <v>106</v>
      </c>
      <c r="B39" s="165" t="s">
        <v>69</v>
      </c>
      <c r="C39" s="184" t="s">
        <v>70</v>
      </c>
      <c r="D39" s="166"/>
      <c r="E39" s="167"/>
      <c r="F39" s="168"/>
      <c r="G39" s="169">
        <f>SUMIF(AG40:AG41,"&lt;&gt;NOR",G40:G41)</f>
        <v>0</v>
      </c>
      <c r="H39" s="163"/>
      <c r="I39" s="163">
        <f>SUM(I40:I41)</f>
        <v>0</v>
      </c>
      <c r="J39" s="163"/>
      <c r="K39" s="163">
        <f>SUM(K40:K41)</f>
        <v>0</v>
      </c>
      <c r="L39" s="163"/>
      <c r="M39" s="163">
        <f>SUM(M40:M41)</f>
        <v>0</v>
      </c>
      <c r="N39" s="162"/>
      <c r="O39" s="162">
        <f>SUM(O40:O41)</f>
        <v>0.03</v>
      </c>
      <c r="P39" s="162"/>
      <c r="Q39" s="162">
        <f>SUM(Q40:Q41)</f>
        <v>0</v>
      </c>
      <c r="R39" s="163"/>
      <c r="S39" s="163"/>
      <c r="T39" s="163"/>
      <c r="U39" s="163"/>
      <c r="V39" s="163">
        <f>SUM(V40:V41)</f>
        <v>13.92</v>
      </c>
      <c r="W39" s="163"/>
      <c r="X39" s="163"/>
      <c r="Y39" s="163"/>
      <c r="AG39" t="s">
        <v>107</v>
      </c>
    </row>
    <row r="40" spans="1:60" outlineLevel="1" x14ac:dyDescent="0.2">
      <c r="A40" s="177">
        <v>24</v>
      </c>
      <c r="B40" s="178" t="s">
        <v>213</v>
      </c>
      <c r="C40" s="185" t="s">
        <v>214</v>
      </c>
      <c r="D40" s="179" t="s">
        <v>175</v>
      </c>
      <c r="E40" s="180">
        <v>34.200000000000003</v>
      </c>
      <c r="F40" s="181"/>
      <c r="G40" s="182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8.0999999999999996E-4</v>
      </c>
      <c r="O40" s="156">
        <f>ROUND(E40*N40,2)</f>
        <v>0.03</v>
      </c>
      <c r="P40" s="156">
        <v>0</v>
      </c>
      <c r="Q40" s="156">
        <f>ROUND(E40*P40,2)</f>
        <v>0</v>
      </c>
      <c r="R40" s="157"/>
      <c r="S40" s="157" t="s">
        <v>111</v>
      </c>
      <c r="T40" s="157" t="s">
        <v>176</v>
      </c>
      <c r="U40" s="157">
        <v>0.40699999999999997</v>
      </c>
      <c r="V40" s="157">
        <f>ROUND(E40*U40,2)</f>
        <v>13.92</v>
      </c>
      <c r="W40" s="157"/>
      <c r="X40" s="157" t="s">
        <v>149</v>
      </c>
      <c r="Y40" s="157" t="s">
        <v>114</v>
      </c>
      <c r="Z40" s="146"/>
      <c r="AA40" s="146"/>
      <c r="AB40" s="146"/>
      <c r="AC40" s="146"/>
      <c r="AD40" s="146"/>
      <c r="AE40" s="146"/>
      <c r="AF40" s="146"/>
      <c r="AG40" s="146" t="s">
        <v>150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7">
        <v>25</v>
      </c>
      <c r="B41" s="178" t="s">
        <v>215</v>
      </c>
      <c r="C41" s="185" t="s">
        <v>216</v>
      </c>
      <c r="D41" s="179" t="s">
        <v>161</v>
      </c>
      <c r="E41" s="180">
        <v>1</v>
      </c>
      <c r="F41" s="181"/>
      <c r="G41" s="182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156</v>
      </c>
      <c r="T41" s="157" t="s">
        <v>112</v>
      </c>
      <c r="U41" s="157">
        <v>0</v>
      </c>
      <c r="V41" s="157">
        <f>ROUND(E41*U41,2)</f>
        <v>0</v>
      </c>
      <c r="W41" s="157"/>
      <c r="X41" s="157" t="s">
        <v>149</v>
      </c>
      <c r="Y41" s="157" t="s">
        <v>114</v>
      </c>
      <c r="Z41" s="146"/>
      <c r="AA41" s="146"/>
      <c r="AB41" s="146"/>
      <c r="AC41" s="146"/>
      <c r="AD41" s="146"/>
      <c r="AE41" s="146"/>
      <c r="AF41" s="146"/>
      <c r="AG41" s="146" t="s">
        <v>150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64" t="s">
        <v>106</v>
      </c>
      <c r="B42" s="165" t="s">
        <v>71</v>
      </c>
      <c r="C42" s="184" t="s">
        <v>72</v>
      </c>
      <c r="D42" s="166"/>
      <c r="E42" s="167"/>
      <c r="F42" s="168"/>
      <c r="G42" s="169">
        <f>SUMIF(AG43:AG49,"&lt;&gt;NOR",G43:G49)</f>
        <v>0</v>
      </c>
      <c r="H42" s="163"/>
      <c r="I42" s="163">
        <f>SUM(I43:I49)</f>
        <v>0</v>
      </c>
      <c r="J42" s="163"/>
      <c r="K42" s="163">
        <f>SUM(K43:K49)</f>
        <v>0</v>
      </c>
      <c r="L42" s="163"/>
      <c r="M42" s="163">
        <f>SUM(M43:M49)</f>
        <v>0</v>
      </c>
      <c r="N42" s="162"/>
      <c r="O42" s="162">
        <f>SUM(O43:O49)</f>
        <v>0.06</v>
      </c>
      <c r="P42" s="162"/>
      <c r="Q42" s="162">
        <f>SUM(Q43:Q49)</f>
        <v>0</v>
      </c>
      <c r="R42" s="163"/>
      <c r="S42" s="163"/>
      <c r="T42" s="163"/>
      <c r="U42" s="163"/>
      <c r="V42" s="163">
        <f>SUM(V43:V49)</f>
        <v>41.64</v>
      </c>
      <c r="W42" s="163"/>
      <c r="X42" s="163"/>
      <c r="Y42" s="163"/>
      <c r="AG42" t="s">
        <v>107</v>
      </c>
    </row>
    <row r="43" spans="1:60" outlineLevel="1" x14ac:dyDescent="0.2">
      <c r="A43" s="177">
        <v>26</v>
      </c>
      <c r="B43" s="178" t="s">
        <v>217</v>
      </c>
      <c r="C43" s="185" t="s">
        <v>218</v>
      </c>
      <c r="D43" s="179" t="s">
        <v>175</v>
      </c>
      <c r="E43" s="180">
        <v>161</v>
      </c>
      <c r="F43" s="181"/>
      <c r="G43" s="182">
        <f t="shared" ref="G43:G49" si="7">ROUND(E43*F43,2)</f>
        <v>0</v>
      </c>
      <c r="H43" s="158"/>
      <c r="I43" s="157">
        <f t="shared" ref="I43:I49" si="8">ROUND(E43*H43,2)</f>
        <v>0</v>
      </c>
      <c r="J43" s="158"/>
      <c r="K43" s="157">
        <f t="shared" ref="K43:K49" si="9">ROUND(E43*J43,2)</f>
        <v>0</v>
      </c>
      <c r="L43" s="157">
        <v>21</v>
      </c>
      <c r="M43" s="157">
        <f t="shared" ref="M43:M49" si="10">G43*(1+L43/100)</f>
        <v>0</v>
      </c>
      <c r="N43" s="156">
        <v>0</v>
      </c>
      <c r="O43" s="156">
        <f t="shared" ref="O43:O49" si="11">ROUND(E43*N43,2)</f>
        <v>0</v>
      </c>
      <c r="P43" s="156">
        <v>0</v>
      </c>
      <c r="Q43" s="156">
        <f t="shared" ref="Q43:Q49" si="12">ROUND(E43*P43,2)</f>
        <v>0</v>
      </c>
      <c r="R43" s="157"/>
      <c r="S43" s="157" t="s">
        <v>111</v>
      </c>
      <c r="T43" s="157" t="s">
        <v>111</v>
      </c>
      <c r="U43" s="157">
        <v>7.6679999999999998E-2</v>
      </c>
      <c r="V43" s="157">
        <f t="shared" ref="V43:V49" si="13">ROUND(E43*U43,2)</f>
        <v>12.35</v>
      </c>
      <c r="W43" s="157"/>
      <c r="X43" s="157" t="s">
        <v>149</v>
      </c>
      <c r="Y43" s="157" t="s">
        <v>114</v>
      </c>
      <c r="Z43" s="146"/>
      <c r="AA43" s="146"/>
      <c r="AB43" s="146"/>
      <c r="AC43" s="146"/>
      <c r="AD43" s="146"/>
      <c r="AE43" s="146"/>
      <c r="AF43" s="146"/>
      <c r="AG43" s="146" t="s">
        <v>150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7">
        <v>27</v>
      </c>
      <c r="B44" s="178" t="s">
        <v>219</v>
      </c>
      <c r="C44" s="185" t="s">
        <v>220</v>
      </c>
      <c r="D44" s="179" t="s">
        <v>175</v>
      </c>
      <c r="E44" s="180">
        <v>161</v>
      </c>
      <c r="F44" s="181"/>
      <c r="G44" s="182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111</v>
      </c>
      <c r="T44" s="157" t="s">
        <v>111</v>
      </c>
      <c r="U44" s="157">
        <v>4.7539999999999999E-2</v>
      </c>
      <c r="V44" s="157">
        <f t="shared" si="13"/>
        <v>7.65</v>
      </c>
      <c r="W44" s="157"/>
      <c r="X44" s="157" t="s">
        <v>149</v>
      </c>
      <c r="Y44" s="157" t="s">
        <v>114</v>
      </c>
      <c r="Z44" s="146"/>
      <c r="AA44" s="146"/>
      <c r="AB44" s="146"/>
      <c r="AC44" s="146"/>
      <c r="AD44" s="146"/>
      <c r="AE44" s="146"/>
      <c r="AF44" s="146"/>
      <c r="AG44" s="146" t="s">
        <v>150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7">
        <v>28</v>
      </c>
      <c r="B45" s="178" t="s">
        <v>221</v>
      </c>
      <c r="C45" s="185" t="s">
        <v>222</v>
      </c>
      <c r="D45" s="179" t="s">
        <v>175</v>
      </c>
      <c r="E45" s="180">
        <v>161</v>
      </c>
      <c r="F45" s="181"/>
      <c r="G45" s="182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6.9999999999999994E-5</v>
      </c>
      <c r="O45" s="156">
        <f t="shared" si="11"/>
        <v>0.01</v>
      </c>
      <c r="P45" s="156">
        <v>0</v>
      </c>
      <c r="Q45" s="156">
        <f t="shared" si="12"/>
        <v>0</v>
      </c>
      <c r="R45" s="157"/>
      <c r="S45" s="157" t="s">
        <v>111</v>
      </c>
      <c r="T45" s="157" t="s">
        <v>111</v>
      </c>
      <c r="U45" s="157">
        <v>3.2480000000000002E-2</v>
      </c>
      <c r="V45" s="157">
        <f t="shared" si="13"/>
        <v>5.23</v>
      </c>
      <c r="W45" s="157"/>
      <c r="X45" s="157" t="s">
        <v>149</v>
      </c>
      <c r="Y45" s="157" t="s">
        <v>114</v>
      </c>
      <c r="Z45" s="146"/>
      <c r="AA45" s="146"/>
      <c r="AB45" s="146"/>
      <c r="AC45" s="146"/>
      <c r="AD45" s="146"/>
      <c r="AE45" s="146"/>
      <c r="AF45" s="146"/>
      <c r="AG45" s="146" t="s">
        <v>150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7">
        <v>29</v>
      </c>
      <c r="B46" s="178" t="s">
        <v>223</v>
      </c>
      <c r="C46" s="185" t="s">
        <v>224</v>
      </c>
      <c r="D46" s="179" t="s">
        <v>175</v>
      </c>
      <c r="E46" s="180">
        <v>161</v>
      </c>
      <c r="F46" s="181"/>
      <c r="G46" s="182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1.4999999999999999E-4</v>
      </c>
      <c r="O46" s="156">
        <f t="shared" si="11"/>
        <v>0.02</v>
      </c>
      <c r="P46" s="156">
        <v>0</v>
      </c>
      <c r="Q46" s="156">
        <f t="shared" si="12"/>
        <v>0</v>
      </c>
      <c r="R46" s="157"/>
      <c r="S46" s="157" t="s">
        <v>111</v>
      </c>
      <c r="T46" s="157" t="s">
        <v>111</v>
      </c>
      <c r="U46" s="157">
        <v>0.10191</v>
      </c>
      <c r="V46" s="157">
        <f t="shared" si="13"/>
        <v>16.41</v>
      </c>
      <c r="W46" s="157"/>
      <c r="X46" s="157" t="s">
        <v>149</v>
      </c>
      <c r="Y46" s="157" t="s">
        <v>114</v>
      </c>
      <c r="Z46" s="146"/>
      <c r="AA46" s="146"/>
      <c r="AB46" s="146"/>
      <c r="AC46" s="146"/>
      <c r="AD46" s="146"/>
      <c r="AE46" s="146"/>
      <c r="AF46" s="146"/>
      <c r="AG46" s="146" t="s">
        <v>150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7">
        <v>30</v>
      </c>
      <c r="B47" s="178" t="s">
        <v>225</v>
      </c>
      <c r="C47" s="185" t="s">
        <v>226</v>
      </c>
      <c r="D47" s="179" t="s">
        <v>161</v>
      </c>
      <c r="E47" s="180">
        <v>24</v>
      </c>
      <c r="F47" s="181"/>
      <c r="G47" s="182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1.1999999999999999E-3</v>
      </c>
      <c r="O47" s="156">
        <f t="shared" si="11"/>
        <v>0.03</v>
      </c>
      <c r="P47" s="156">
        <v>0</v>
      </c>
      <c r="Q47" s="156">
        <f t="shared" si="12"/>
        <v>0</v>
      </c>
      <c r="R47" s="157"/>
      <c r="S47" s="157" t="s">
        <v>156</v>
      </c>
      <c r="T47" s="157" t="s">
        <v>112</v>
      </c>
      <c r="U47" s="157">
        <v>0</v>
      </c>
      <c r="V47" s="157">
        <f t="shared" si="13"/>
        <v>0</v>
      </c>
      <c r="W47" s="157"/>
      <c r="X47" s="157" t="s">
        <v>149</v>
      </c>
      <c r="Y47" s="157" t="s">
        <v>114</v>
      </c>
      <c r="Z47" s="146"/>
      <c r="AA47" s="146"/>
      <c r="AB47" s="146"/>
      <c r="AC47" s="146"/>
      <c r="AD47" s="146"/>
      <c r="AE47" s="146"/>
      <c r="AF47" s="146"/>
      <c r="AG47" s="146" t="s">
        <v>180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7">
        <v>31</v>
      </c>
      <c r="B48" s="178" t="s">
        <v>227</v>
      </c>
      <c r="C48" s="185" t="s">
        <v>228</v>
      </c>
      <c r="D48" s="179" t="s">
        <v>175</v>
      </c>
      <c r="E48" s="180">
        <v>22</v>
      </c>
      <c r="F48" s="181"/>
      <c r="G48" s="182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2.0000000000000002E-5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156</v>
      </c>
      <c r="T48" s="157" t="s">
        <v>112</v>
      </c>
      <c r="U48" s="157">
        <v>0</v>
      </c>
      <c r="V48" s="157">
        <f t="shared" si="13"/>
        <v>0</v>
      </c>
      <c r="W48" s="157"/>
      <c r="X48" s="157" t="s">
        <v>149</v>
      </c>
      <c r="Y48" s="157" t="s">
        <v>114</v>
      </c>
      <c r="Z48" s="146"/>
      <c r="AA48" s="146"/>
      <c r="AB48" s="146"/>
      <c r="AC48" s="146"/>
      <c r="AD48" s="146"/>
      <c r="AE48" s="146"/>
      <c r="AF48" s="146"/>
      <c r="AG48" s="146" t="s">
        <v>180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7">
        <v>32</v>
      </c>
      <c r="B49" s="178" t="s">
        <v>229</v>
      </c>
      <c r="C49" s="185" t="s">
        <v>230</v>
      </c>
      <c r="D49" s="179" t="s">
        <v>175</v>
      </c>
      <c r="E49" s="180">
        <v>2</v>
      </c>
      <c r="F49" s="181"/>
      <c r="G49" s="182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1.0000000000000001E-5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156</v>
      </c>
      <c r="T49" s="157" t="s">
        <v>112</v>
      </c>
      <c r="U49" s="157">
        <v>0</v>
      </c>
      <c r="V49" s="157">
        <f t="shared" si="13"/>
        <v>0</v>
      </c>
      <c r="W49" s="157"/>
      <c r="X49" s="157" t="s">
        <v>149</v>
      </c>
      <c r="Y49" s="157" t="s">
        <v>114</v>
      </c>
      <c r="Z49" s="146"/>
      <c r="AA49" s="146"/>
      <c r="AB49" s="146"/>
      <c r="AC49" s="146"/>
      <c r="AD49" s="146"/>
      <c r="AE49" s="146"/>
      <c r="AF49" s="146"/>
      <c r="AG49" s="146" t="s">
        <v>180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4" t="s">
        <v>106</v>
      </c>
      <c r="B50" s="165" t="s">
        <v>73</v>
      </c>
      <c r="C50" s="184" t="s">
        <v>74</v>
      </c>
      <c r="D50" s="166"/>
      <c r="E50" s="167"/>
      <c r="F50" s="168"/>
      <c r="G50" s="169">
        <f>SUMIF(AG51:AG69,"&lt;&gt;NOR",G51:G69)</f>
        <v>0</v>
      </c>
      <c r="H50" s="163"/>
      <c r="I50" s="163">
        <f>SUM(I51:I69)</f>
        <v>0</v>
      </c>
      <c r="J50" s="163"/>
      <c r="K50" s="163">
        <f>SUM(K51:K69)</f>
        <v>0</v>
      </c>
      <c r="L50" s="163"/>
      <c r="M50" s="163">
        <f>SUM(M51:M69)</f>
        <v>0</v>
      </c>
      <c r="N50" s="162"/>
      <c r="O50" s="162">
        <f>SUM(O51:O69)</f>
        <v>0.01</v>
      </c>
      <c r="P50" s="162"/>
      <c r="Q50" s="162">
        <f>SUM(Q51:Q69)</f>
        <v>0</v>
      </c>
      <c r="R50" s="163"/>
      <c r="S50" s="163"/>
      <c r="T50" s="163"/>
      <c r="U50" s="163"/>
      <c r="V50" s="163">
        <f>SUM(V51:V69)</f>
        <v>111.11</v>
      </c>
      <c r="W50" s="163"/>
      <c r="X50" s="163"/>
      <c r="Y50" s="163"/>
      <c r="AG50" t="s">
        <v>107</v>
      </c>
    </row>
    <row r="51" spans="1:60" outlineLevel="1" x14ac:dyDescent="0.2">
      <c r="A51" s="177">
        <v>33</v>
      </c>
      <c r="B51" s="178" t="s">
        <v>231</v>
      </c>
      <c r="C51" s="185" t="s">
        <v>232</v>
      </c>
      <c r="D51" s="179" t="s">
        <v>233</v>
      </c>
      <c r="E51" s="180">
        <v>110</v>
      </c>
      <c r="F51" s="181"/>
      <c r="G51" s="182">
        <f t="shared" ref="G51:G69" si="14">ROUND(E51*F51,2)</f>
        <v>0</v>
      </c>
      <c r="H51" s="158"/>
      <c r="I51" s="157">
        <f t="shared" ref="I51:I69" si="15">ROUND(E51*H51,2)</f>
        <v>0</v>
      </c>
      <c r="J51" s="158"/>
      <c r="K51" s="157">
        <f t="shared" ref="K51:K69" si="16">ROUND(E51*J51,2)</f>
        <v>0</v>
      </c>
      <c r="L51" s="157">
        <v>21</v>
      </c>
      <c r="M51" s="157">
        <f t="shared" ref="M51:M69" si="17">G51*(1+L51/100)</f>
        <v>0</v>
      </c>
      <c r="N51" s="156">
        <v>0</v>
      </c>
      <c r="O51" s="156">
        <f t="shared" ref="O51:O69" si="18">ROUND(E51*N51,2)</f>
        <v>0</v>
      </c>
      <c r="P51" s="156">
        <v>0</v>
      </c>
      <c r="Q51" s="156">
        <f t="shared" ref="Q51:Q69" si="19">ROUND(E51*P51,2)</f>
        <v>0</v>
      </c>
      <c r="R51" s="157"/>
      <c r="S51" s="157" t="s">
        <v>111</v>
      </c>
      <c r="T51" s="157" t="s">
        <v>111</v>
      </c>
      <c r="U51" s="157">
        <v>1</v>
      </c>
      <c r="V51" s="157">
        <f t="shared" ref="V51:V69" si="20">ROUND(E51*U51,2)</f>
        <v>110</v>
      </c>
      <c r="W51" s="157"/>
      <c r="X51" s="157" t="s">
        <v>149</v>
      </c>
      <c r="Y51" s="157" t="s">
        <v>114</v>
      </c>
      <c r="Z51" s="146"/>
      <c r="AA51" s="146"/>
      <c r="AB51" s="146"/>
      <c r="AC51" s="146"/>
      <c r="AD51" s="146"/>
      <c r="AE51" s="146"/>
      <c r="AF51" s="146"/>
      <c r="AG51" s="146" t="s">
        <v>150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7">
        <v>34</v>
      </c>
      <c r="B52" s="178" t="s">
        <v>234</v>
      </c>
      <c r="C52" s="185" t="s">
        <v>235</v>
      </c>
      <c r="D52" s="179" t="s">
        <v>179</v>
      </c>
      <c r="E52" s="180">
        <v>15</v>
      </c>
      <c r="F52" s="181"/>
      <c r="G52" s="182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5.5999999999999995E-4</v>
      </c>
      <c r="O52" s="156">
        <f t="shared" si="18"/>
        <v>0.01</v>
      </c>
      <c r="P52" s="156">
        <v>0</v>
      </c>
      <c r="Q52" s="156">
        <f t="shared" si="19"/>
        <v>0</v>
      </c>
      <c r="R52" s="157"/>
      <c r="S52" s="157" t="s">
        <v>111</v>
      </c>
      <c r="T52" s="157" t="s">
        <v>111</v>
      </c>
      <c r="U52" s="157">
        <v>7.3679999999999995E-2</v>
      </c>
      <c r="V52" s="157">
        <f t="shared" si="20"/>
        <v>1.1100000000000001</v>
      </c>
      <c r="W52" s="157"/>
      <c r="X52" s="157" t="s">
        <v>149</v>
      </c>
      <c r="Y52" s="157" t="s">
        <v>114</v>
      </c>
      <c r="Z52" s="146"/>
      <c r="AA52" s="146"/>
      <c r="AB52" s="146"/>
      <c r="AC52" s="146"/>
      <c r="AD52" s="146"/>
      <c r="AE52" s="146"/>
      <c r="AF52" s="146"/>
      <c r="AG52" s="146" t="s">
        <v>150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7">
        <v>35</v>
      </c>
      <c r="B53" s="178" t="s">
        <v>236</v>
      </c>
      <c r="C53" s="185" t="s">
        <v>237</v>
      </c>
      <c r="D53" s="179" t="s">
        <v>155</v>
      </c>
      <c r="E53" s="180">
        <v>90</v>
      </c>
      <c r="F53" s="181"/>
      <c r="G53" s="182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156</v>
      </c>
      <c r="T53" s="157" t="s">
        <v>112</v>
      </c>
      <c r="U53" s="157">
        <v>0</v>
      </c>
      <c r="V53" s="157">
        <f t="shared" si="20"/>
        <v>0</v>
      </c>
      <c r="W53" s="157"/>
      <c r="X53" s="157" t="s">
        <v>149</v>
      </c>
      <c r="Y53" s="157" t="s">
        <v>114</v>
      </c>
      <c r="Z53" s="146"/>
      <c r="AA53" s="146"/>
      <c r="AB53" s="146"/>
      <c r="AC53" s="146"/>
      <c r="AD53" s="146"/>
      <c r="AE53" s="146"/>
      <c r="AF53" s="146"/>
      <c r="AG53" s="146" t="s">
        <v>150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7">
        <v>36</v>
      </c>
      <c r="B54" s="178" t="s">
        <v>238</v>
      </c>
      <c r="C54" s="185" t="s">
        <v>239</v>
      </c>
      <c r="D54" s="179" t="s">
        <v>169</v>
      </c>
      <c r="E54" s="180">
        <v>1</v>
      </c>
      <c r="F54" s="181"/>
      <c r="G54" s="182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156</v>
      </c>
      <c r="T54" s="157" t="s">
        <v>112</v>
      </c>
      <c r="U54" s="157">
        <v>0</v>
      </c>
      <c r="V54" s="157">
        <f t="shared" si="20"/>
        <v>0</v>
      </c>
      <c r="W54" s="157"/>
      <c r="X54" s="157" t="s">
        <v>149</v>
      </c>
      <c r="Y54" s="157" t="s">
        <v>114</v>
      </c>
      <c r="Z54" s="146"/>
      <c r="AA54" s="146"/>
      <c r="AB54" s="146"/>
      <c r="AC54" s="146"/>
      <c r="AD54" s="146"/>
      <c r="AE54" s="146"/>
      <c r="AF54" s="146"/>
      <c r="AG54" s="146" t="s">
        <v>150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33.75" outlineLevel="1" x14ac:dyDescent="0.2">
      <c r="A55" s="177">
        <v>37</v>
      </c>
      <c r="B55" s="178" t="s">
        <v>240</v>
      </c>
      <c r="C55" s="185" t="s">
        <v>241</v>
      </c>
      <c r="D55" s="179" t="s">
        <v>169</v>
      </c>
      <c r="E55" s="180">
        <v>1</v>
      </c>
      <c r="F55" s="181"/>
      <c r="G55" s="182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156</v>
      </c>
      <c r="T55" s="157" t="s">
        <v>112</v>
      </c>
      <c r="U55" s="157">
        <v>0</v>
      </c>
      <c r="V55" s="157">
        <f t="shared" si="20"/>
        <v>0</v>
      </c>
      <c r="W55" s="157"/>
      <c r="X55" s="157" t="s">
        <v>149</v>
      </c>
      <c r="Y55" s="157" t="s">
        <v>114</v>
      </c>
      <c r="Z55" s="146"/>
      <c r="AA55" s="146"/>
      <c r="AB55" s="146"/>
      <c r="AC55" s="146"/>
      <c r="AD55" s="146"/>
      <c r="AE55" s="146"/>
      <c r="AF55" s="146"/>
      <c r="AG55" s="146" t="s">
        <v>150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7">
        <v>38</v>
      </c>
      <c r="B56" s="178" t="s">
        <v>242</v>
      </c>
      <c r="C56" s="185" t="s">
        <v>243</v>
      </c>
      <c r="D56" s="179" t="s">
        <v>161</v>
      </c>
      <c r="E56" s="180">
        <v>30</v>
      </c>
      <c r="F56" s="181"/>
      <c r="G56" s="182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156</v>
      </c>
      <c r="T56" s="157" t="s">
        <v>112</v>
      </c>
      <c r="U56" s="157">
        <v>0</v>
      </c>
      <c r="V56" s="157">
        <f t="shared" si="20"/>
        <v>0</v>
      </c>
      <c r="W56" s="157"/>
      <c r="X56" s="157" t="s">
        <v>207</v>
      </c>
      <c r="Y56" s="157" t="s">
        <v>114</v>
      </c>
      <c r="Z56" s="146"/>
      <c r="AA56" s="146"/>
      <c r="AB56" s="146"/>
      <c r="AC56" s="146"/>
      <c r="AD56" s="146"/>
      <c r="AE56" s="146"/>
      <c r="AF56" s="146"/>
      <c r="AG56" s="146" t="s">
        <v>208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7">
        <v>39</v>
      </c>
      <c r="B57" s="178" t="s">
        <v>244</v>
      </c>
      <c r="C57" s="185" t="s">
        <v>245</v>
      </c>
      <c r="D57" s="179" t="s">
        <v>179</v>
      </c>
      <c r="E57" s="180">
        <v>120</v>
      </c>
      <c r="F57" s="181"/>
      <c r="G57" s="182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156</v>
      </c>
      <c r="T57" s="157" t="s">
        <v>112</v>
      </c>
      <c r="U57" s="157">
        <v>0</v>
      </c>
      <c r="V57" s="157">
        <f t="shared" si="20"/>
        <v>0</v>
      </c>
      <c r="W57" s="157"/>
      <c r="X57" s="157" t="s">
        <v>207</v>
      </c>
      <c r="Y57" s="157" t="s">
        <v>114</v>
      </c>
      <c r="Z57" s="146"/>
      <c r="AA57" s="146"/>
      <c r="AB57" s="146"/>
      <c r="AC57" s="146"/>
      <c r="AD57" s="146"/>
      <c r="AE57" s="146"/>
      <c r="AF57" s="146"/>
      <c r="AG57" s="146" t="s">
        <v>208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7">
        <v>40</v>
      </c>
      <c r="B58" s="178" t="s">
        <v>246</v>
      </c>
      <c r="C58" s="185" t="s">
        <v>247</v>
      </c>
      <c r="D58" s="179" t="s">
        <v>169</v>
      </c>
      <c r="E58" s="180">
        <v>1</v>
      </c>
      <c r="F58" s="181"/>
      <c r="G58" s="182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156</v>
      </c>
      <c r="T58" s="157" t="s">
        <v>112</v>
      </c>
      <c r="U58" s="157">
        <v>0</v>
      </c>
      <c r="V58" s="157">
        <f t="shared" si="20"/>
        <v>0</v>
      </c>
      <c r="W58" s="157"/>
      <c r="X58" s="157" t="s">
        <v>207</v>
      </c>
      <c r="Y58" s="157" t="s">
        <v>114</v>
      </c>
      <c r="Z58" s="146"/>
      <c r="AA58" s="146"/>
      <c r="AB58" s="146"/>
      <c r="AC58" s="146"/>
      <c r="AD58" s="146"/>
      <c r="AE58" s="146"/>
      <c r="AF58" s="146"/>
      <c r="AG58" s="146" t="s">
        <v>208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7">
        <v>41</v>
      </c>
      <c r="B59" s="178" t="s">
        <v>248</v>
      </c>
      <c r="C59" s="185" t="s">
        <v>249</v>
      </c>
      <c r="D59" s="179" t="s">
        <v>161</v>
      </c>
      <c r="E59" s="180">
        <v>30</v>
      </c>
      <c r="F59" s="181"/>
      <c r="G59" s="182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156</v>
      </c>
      <c r="T59" s="157" t="s">
        <v>112</v>
      </c>
      <c r="U59" s="157">
        <v>0</v>
      </c>
      <c r="V59" s="157">
        <f t="shared" si="20"/>
        <v>0</v>
      </c>
      <c r="W59" s="157"/>
      <c r="X59" s="157" t="s">
        <v>207</v>
      </c>
      <c r="Y59" s="157" t="s">
        <v>114</v>
      </c>
      <c r="Z59" s="146"/>
      <c r="AA59" s="146"/>
      <c r="AB59" s="146"/>
      <c r="AC59" s="146"/>
      <c r="AD59" s="146"/>
      <c r="AE59" s="146"/>
      <c r="AF59" s="146"/>
      <c r="AG59" s="146" t="s">
        <v>208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7">
        <v>42</v>
      </c>
      <c r="B60" s="178" t="s">
        <v>250</v>
      </c>
      <c r="C60" s="185" t="s">
        <v>251</v>
      </c>
      <c r="D60" s="179" t="s">
        <v>179</v>
      </c>
      <c r="E60" s="180">
        <v>165</v>
      </c>
      <c r="F60" s="181"/>
      <c r="G60" s="182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156</v>
      </c>
      <c r="T60" s="157" t="s">
        <v>112</v>
      </c>
      <c r="U60" s="157">
        <v>0</v>
      </c>
      <c r="V60" s="157">
        <f t="shared" si="20"/>
        <v>0</v>
      </c>
      <c r="W60" s="157"/>
      <c r="X60" s="157" t="s">
        <v>207</v>
      </c>
      <c r="Y60" s="157" t="s">
        <v>114</v>
      </c>
      <c r="Z60" s="146"/>
      <c r="AA60" s="146"/>
      <c r="AB60" s="146"/>
      <c r="AC60" s="146"/>
      <c r="AD60" s="146"/>
      <c r="AE60" s="146"/>
      <c r="AF60" s="146"/>
      <c r="AG60" s="146" t="s">
        <v>208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7">
        <v>43</v>
      </c>
      <c r="B61" s="178" t="s">
        <v>252</v>
      </c>
      <c r="C61" s="185" t="s">
        <v>253</v>
      </c>
      <c r="D61" s="179" t="s">
        <v>161</v>
      </c>
      <c r="E61" s="180">
        <v>1</v>
      </c>
      <c r="F61" s="181"/>
      <c r="G61" s="182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156</v>
      </c>
      <c r="T61" s="157" t="s">
        <v>112</v>
      </c>
      <c r="U61" s="157">
        <v>0</v>
      </c>
      <c r="V61" s="157">
        <f t="shared" si="20"/>
        <v>0</v>
      </c>
      <c r="W61" s="157"/>
      <c r="X61" s="157" t="s">
        <v>207</v>
      </c>
      <c r="Y61" s="157" t="s">
        <v>114</v>
      </c>
      <c r="Z61" s="146"/>
      <c r="AA61" s="146"/>
      <c r="AB61" s="146"/>
      <c r="AC61" s="146"/>
      <c r="AD61" s="146"/>
      <c r="AE61" s="146"/>
      <c r="AF61" s="146"/>
      <c r="AG61" s="146" t="s">
        <v>254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7">
        <v>44</v>
      </c>
      <c r="B62" s="178" t="s">
        <v>255</v>
      </c>
      <c r="C62" s="185" t="s">
        <v>256</v>
      </c>
      <c r="D62" s="179" t="s">
        <v>161</v>
      </c>
      <c r="E62" s="180">
        <v>2</v>
      </c>
      <c r="F62" s="181"/>
      <c r="G62" s="182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156</v>
      </c>
      <c r="T62" s="157" t="s">
        <v>112</v>
      </c>
      <c r="U62" s="157">
        <v>0</v>
      </c>
      <c r="V62" s="157">
        <f t="shared" si="20"/>
        <v>0</v>
      </c>
      <c r="W62" s="157"/>
      <c r="X62" s="157" t="s">
        <v>207</v>
      </c>
      <c r="Y62" s="157" t="s">
        <v>114</v>
      </c>
      <c r="Z62" s="146"/>
      <c r="AA62" s="146"/>
      <c r="AB62" s="146"/>
      <c r="AC62" s="146"/>
      <c r="AD62" s="146"/>
      <c r="AE62" s="146"/>
      <c r="AF62" s="146"/>
      <c r="AG62" s="146" t="s">
        <v>208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7">
        <v>45</v>
      </c>
      <c r="B63" s="178" t="s">
        <v>257</v>
      </c>
      <c r="C63" s="185" t="s">
        <v>258</v>
      </c>
      <c r="D63" s="179" t="s">
        <v>259</v>
      </c>
      <c r="E63" s="180">
        <v>1</v>
      </c>
      <c r="F63" s="181"/>
      <c r="G63" s="182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156</v>
      </c>
      <c r="T63" s="157" t="s">
        <v>112</v>
      </c>
      <c r="U63" s="157">
        <v>0</v>
      </c>
      <c r="V63" s="157">
        <f t="shared" si="20"/>
        <v>0</v>
      </c>
      <c r="W63" s="157"/>
      <c r="X63" s="157" t="s">
        <v>207</v>
      </c>
      <c r="Y63" s="157" t="s">
        <v>114</v>
      </c>
      <c r="Z63" s="146"/>
      <c r="AA63" s="146"/>
      <c r="AB63" s="146"/>
      <c r="AC63" s="146"/>
      <c r="AD63" s="146"/>
      <c r="AE63" s="146"/>
      <c r="AF63" s="146"/>
      <c r="AG63" s="146" t="s">
        <v>254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45" outlineLevel="1" x14ac:dyDescent="0.2">
      <c r="A64" s="177">
        <v>46</v>
      </c>
      <c r="B64" s="178" t="s">
        <v>260</v>
      </c>
      <c r="C64" s="185" t="s">
        <v>261</v>
      </c>
      <c r="D64" s="179" t="s">
        <v>259</v>
      </c>
      <c r="E64" s="180">
        <v>1</v>
      </c>
      <c r="F64" s="181"/>
      <c r="G64" s="182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156</v>
      </c>
      <c r="T64" s="157" t="s">
        <v>112</v>
      </c>
      <c r="U64" s="157">
        <v>0</v>
      </c>
      <c r="V64" s="157">
        <f t="shared" si="20"/>
        <v>0</v>
      </c>
      <c r="W64" s="157"/>
      <c r="X64" s="157" t="s">
        <v>207</v>
      </c>
      <c r="Y64" s="157" t="s">
        <v>114</v>
      </c>
      <c r="Z64" s="146"/>
      <c r="AA64" s="146"/>
      <c r="AB64" s="146"/>
      <c r="AC64" s="146"/>
      <c r="AD64" s="146"/>
      <c r="AE64" s="146"/>
      <c r="AF64" s="146"/>
      <c r="AG64" s="146" t="s">
        <v>254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33.75" outlineLevel="1" x14ac:dyDescent="0.2">
      <c r="A65" s="177">
        <v>47</v>
      </c>
      <c r="B65" s="178" t="s">
        <v>262</v>
      </c>
      <c r="C65" s="185" t="s">
        <v>263</v>
      </c>
      <c r="D65" s="179" t="s">
        <v>161</v>
      </c>
      <c r="E65" s="180">
        <v>1</v>
      </c>
      <c r="F65" s="181"/>
      <c r="G65" s="182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156</v>
      </c>
      <c r="T65" s="157" t="s">
        <v>112</v>
      </c>
      <c r="U65" s="157">
        <v>0</v>
      </c>
      <c r="V65" s="157">
        <f t="shared" si="20"/>
        <v>0</v>
      </c>
      <c r="W65" s="157"/>
      <c r="X65" s="157" t="s">
        <v>207</v>
      </c>
      <c r="Y65" s="157" t="s">
        <v>114</v>
      </c>
      <c r="Z65" s="146"/>
      <c r="AA65" s="146"/>
      <c r="AB65" s="146"/>
      <c r="AC65" s="146"/>
      <c r="AD65" s="146"/>
      <c r="AE65" s="146"/>
      <c r="AF65" s="146"/>
      <c r="AG65" s="146" t="s">
        <v>254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7">
        <v>48</v>
      </c>
      <c r="B66" s="178" t="s">
        <v>264</v>
      </c>
      <c r="C66" s="185" t="s">
        <v>265</v>
      </c>
      <c r="D66" s="179" t="s">
        <v>161</v>
      </c>
      <c r="E66" s="180">
        <v>1</v>
      </c>
      <c r="F66" s="181"/>
      <c r="G66" s="182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156</v>
      </c>
      <c r="T66" s="157" t="s">
        <v>112</v>
      </c>
      <c r="U66" s="157">
        <v>0</v>
      </c>
      <c r="V66" s="157">
        <f t="shared" si="20"/>
        <v>0</v>
      </c>
      <c r="W66" s="157"/>
      <c r="X66" s="157" t="s">
        <v>266</v>
      </c>
      <c r="Y66" s="157" t="s">
        <v>114</v>
      </c>
      <c r="Z66" s="146"/>
      <c r="AA66" s="146"/>
      <c r="AB66" s="146"/>
      <c r="AC66" s="146"/>
      <c r="AD66" s="146"/>
      <c r="AE66" s="146"/>
      <c r="AF66" s="146"/>
      <c r="AG66" s="146" t="s">
        <v>267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7">
        <v>49</v>
      </c>
      <c r="B67" s="178" t="s">
        <v>264</v>
      </c>
      <c r="C67" s="185" t="s">
        <v>268</v>
      </c>
      <c r="D67" s="179" t="s">
        <v>259</v>
      </c>
      <c r="E67" s="180">
        <v>15</v>
      </c>
      <c r="F67" s="181"/>
      <c r="G67" s="182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156</v>
      </c>
      <c r="T67" s="157" t="s">
        <v>112</v>
      </c>
      <c r="U67" s="157">
        <v>0</v>
      </c>
      <c r="V67" s="157">
        <f t="shared" si="20"/>
        <v>0</v>
      </c>
      <c r="W67" s="157"/>
      <c r="X67" s="157" t="s">
        <v>266</v>
      </c>
      <c r="Y67" s="157" t="s">
        <v>114</v>
      </c>
      <c r="Z67" s="146"/>
      <c r="AA67" s="146"/>
      <c r="AB67" s="146"/>
      <c r="AC67" s="146"/>
      <c r="AD67" s="146"/>
      <c r="AE67" s="146"/>
      <c r="AF67" s="146"/>
      <c r="AG67" s="146" t="s">
        <v>267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7">
        <v>50</v>
      </c>
      <c r="B68" s="178" t="s">
        <v>264</v>
      </c>
      <c r="C68" s="185" t="s">
        <v>269</v>
      </c>
      <c r="D68" s="179" t="s">
        <v>179</v>
      </c>
      <c r="E68" s="180">
        <v>185</v>
      </c>
      <c r="F68" s="181"/>
      <c r="G68" s="182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156</v>
      </c>
      <c r="T68" s="157" t="s">
        <v>112</v>
      </c>
      <c r="U68" s="157">
        <v>0</v>
      </c>
      <c r="V68" s="157">
        <f t="shared" si="20"/>
        <v>0</v>
      </c>
      <c r="W68" s="157"/>
      <c r="X68" s="157" t="s">
        <v>266</v>
      </c>
      <c r="Y68" s="157" t="s">
        <v>114</v>
      </c>
      <c r="Z68" s="146"/>
      <c r="AA68" s="146"/>
      <c r="AB68" s="146"/>
      <c r="AC68" s="146"/>
      <c r="AD68" s="146"/>
      <c r="AE68" s="146"/>
      <c r="AF68" s="146"/>
      <c r="AG68" s="146" t="s">
        <v>267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7">
        <v>51</v>
      </c>
      <c r="B69" s="178" t="s">
        <v>270</v>
      </c>
      <c r="C69" s="185" t="s">
        <v>271</v>
      </c>
      <c r="D69" s="179" t="s">
        <v>161</v>
      </c>
      <c r="E69" s="180">
        <v>12</v>
      </c>
      <c r="F69" s="181"/>
      <c r="G69" s="182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156</v>
      </c>
      <c r="T69" s="157" t="s">
        <v>112</v>
      </c>
      <c r="U69" s="157">
        <v>0</v>
      </c>
      <c r="V69" s="157">
        <f t="shared" si="20"/>
        <v>0</v>
      </c>
      <c r="W69" s="157"/>
      <c r="X69" s="157" t="s">
        <v>113</v>
      </c>
      <c r="Y69" s="157" t="s">
        <v>114</v>
      </c>
      <c r="Z69" s="146"/>
      <c r="AA69" s="146"/>
      <c r="AB69" s="146"/>
      <c r="AC69" s="146"/>
      <c r="AD69" s="146"/>
      <c r="AE69" s="146"/>
      <c r="AF69" s="146"/>
      <c r="AG69" s="146" t="s">
        <v>115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4" t="s">
        <v>106</v>
      </c>
      <c r="B70" s="165" t="s">
        <v>75</v>
      </c>
      <c r="C70" s="184" t="s">
        <v>76</v>
      </c>
      <c r="D70" s="166"/>
      <c r="E70" s="167"/>
      <c r="F70" s="168"/>
      <c r="G70" s="169">
        <f>SUMIF(AG71:AG78,"&lt;&gt;NOR",G71:G78)</f>
        <v>0</v>
      </c>
      <c r="H70" s="163"/>
      <c r="I70" s="163">
        <f>SUM(I71:I78)</f>
        <v>0</v>
      </c>
      <c r="J70" s="163"/>
      <c r="K70" s="163">
        <f>SUM(K71:K78)</f>
        <v>0</v>
      </c>
      <c r="L70" s="163"/>
      <c r="M70" s="163">
        <f>SUM(M71:M78)</f>
        <v>0</v>
      </c>
      <c r="N70" s="162"/>
      <c r="O70" s="162">
        <f>SUM(O71:O78)</f>
        <v>0</v>
      </c>
      <c r="P70" s="162"/>
      <c r="Q70" s="162">
        <f>SUM(Q71:Q78)</f>
        <v>0</v>
      </c>
      <c r="R70" s="163"/>
      <c r="S70" s="163"/>
      <c r="T70" s="163"/>
      <c r="U70" s="163"/>
      <c r="V70" s="163">
        <f>SUM(V71:V78)</f>
        <v>24.94</v>
      </c>
      <c r="W70" s="163"/>
      <c r="X70" s="163"/>
      <c r="Y70" s="163"/>
      <c r="AG70" t="s">
        <v>107</v>
      </c>
    </row>
    <row r="71" spans="1:60" outlineLevel="1" x14ac:dyDescent="0.2">
      <c r="A71" s="177">
        <v>52</v>
      </c>
      <c r="B71" s="178" t="s">
        <v>272</v>
      </c>
      <c r="C71" s="185" t="s">
        <v>273</v>
      </c>
      <c r="D71" s="179" t="s">
        <v>274</v>
      </c>
      <c r="E71" s="180">
        <v>0.98</v>
      </c>
      <c r="F71" s="181"/>
      <c r="G71" s="182">
        <f t="shared" ref="G71:G76" si="21">ROUND(E71*F71,2)</f>
        <v>0</v>
      </c>
      <c r="H71" s="158"/>
      <c r="I71" s="157">
        <f t="shared" ref="I71:I76" si="22">ROUND(E71*H71,2)</f>
        <v>0</v>
      </c>
      <c r="J71" s="158"/>
      <c r="K71" s="157">
        <f t="shared" ref="K71:K76" si="23">ROUND(E71*J71,2)</f>
        <v>0</v>
      </c>
      <c r="L71" s="157">
        <v>21</v>
      </c>
      <c r="M71" s="157">
        <f t="shared" ref="M71:M76" si="24">G71*(1+L71/100)</f>
        <v>0</v>
      </c>
      <c r="N71" s="156">
        <v>0</v>
      </c>
      <c r="O71" s="156">
        <f t="shared" ref="O71:O76" si="25">ROUND(E71*N71,2)</f>
        <v>0</v>
      </c>
      <c r="P71" s="156">
        <v>0</v>
      </c>
      <c r="Q71" s="156">
        <f t="shared" ref="Q71:Q76" si="26">ROUND(E71*P71,2)</f>
        <v>0</v>
      </c>
      <c r="R71" s="157"/>
      <c r="S71" s="157" t="s">
        <v>156</v>
      </c>
      <c r="T71" s="157" t="s">
        <v>275</v>
      </c>
      <c r="U71" s="157">
        <v>0</v>
      </c>
      <c r="V71" s="157">
        <f t="shared" ref="V71:V76" si="27">ROUND(E71*U71,2)</f>
        <v>0</v>
      </c>
      <c r="W71" s="157"/>
      <c r="X71" s="157" t="s">
        <v>149</v>
      </c>
      <c r="Y71" s="157" t="s">
        <v>114</v>
      </c>
      <c r="Z71" s="146"/>
      <c r="AA71" s="146"/>
      <c r="AB71" s="146"/>
      <c r="AC71" s="146"/>
      <c r="AD71" s="146"/>
      <c r="AE71" s="146"/>
      <c r="AF71" s="146"/>
      <c r="AG71" s="146" t="s">
        <v>150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7">
        <v>53</v>
      </c>
      <c r="B72" s="178" t="s">
        <v>276</v>
      </c>
      <c r="C72" s="185" t="s">
        <v>277</v>
      </c>
      <c r="D72" s="179" t="s">
        <v>274</v>
      </c>
      <c r="E72" s="180">
        <v>0.98</v>
      </c>
      <c r="F72" s="181"/>
      <c r="G72" s="182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7"/>
      <c r="S72" s="157" t="s">
        <v>111</v>
      </c>
      <c r="T72" s="157" t="s">
        <v>111</v>
      </c>
      <c r="U72" s="157">
        <v>0.95599999999999996</v>
      </c>
      <c r="V72" s="157">
        <f t="shared" si="27"/>
        <v>0.94</v>
      </c>
      <c r="W72" s="157"/>
      <c r="X72" s="157" t="s">
        <v>149</v>
      </c>
      <c r="Y72" s="157" t="s">
        <v>114</v>
      </c>
      <c r="Z72" s="146"/>
      <c r="AA72" s="146"/>
      <c r="AB72" s="146"/>
      <c r="AC72" s="146"/>
      <c r="AD72" s="146"/>
      <c r="AE72" s="146"/>
      <c r="AF72" s="146"/>
      <c r="AG72" s="146" t="s">
        <v>278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7">
        <v>54</v>
      </c>
      <c r="B73" s="178" t="s">
        <v>279</v>
      </c>
      <c r="C73" s="185" t="s">
        <v>280</v>
      </c>
      <c r="D73" s="179" t="s">
        <v>274</v>
      </c>
      <c r="E73" s="180">
        <v>9.8000000000000007</v>
      </c>
      <c r="F73" s="181"/>
      <c r="G73" s="182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21</v>
      </c>
      <c r="M73" s="157">
        <f t="shared" si="24"/>
        <v>0</v>
      </c>
      <c r="N73" s="156">
        <v>0</v>
      </c>
      <c r="O73" s="156">
        <f t="shared" si="25"/>
        <v>0</v>
      </c>
      <c r="P73" s="156">
        <v>0</v>
      </c>
      <c r="Q73" s="156">
        <f t="shared" si="26"/>
        <v>0</v>
      </c>
      <c r="R73" s="157"/>
      <c r="S73" s="157" t="s">
        <v>111</v>
      </c>
      <c r="T73" s="157" t="s">
        <v>111</v>
      </c>
      <c r="U73" s="157">
        <v>0</v>
      </c>
      <c r="V73" s="157">
        <f t="shared" si="27"/>
        <v>0</v>
      </c>
      <c r="W73" s="157"/>
      <c r="X73" s="157" t="s">
        <v>149</v>
      </c>
      <c r="Y73" s="157" t="s">
        <v>114</v>
      </c>
      <c r="Z73" s="146"/>
      <c r="AA73" s="146"/>
      <c r="AB73" s="146"/>
      <c r="AC73" s="146"/>
      <c r="AD73" s="146"/>
      <c r="AE73" s="146"/>
      <c r="AF73" s="146"/>
      <c r="AG73" s="146" t="s">
        <v>150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7">
        <v>55</v>
      </c>
      <c r="B74" s="178" t="s">
        <v>281</v>
      </c>
      <c r="C74" s="185" t="s">
        <v>282</v>
      </c>
      <c r="D74" s="179" t="s">
        <v>274</v>
      </c>
      <c r="E74" s="180">
        <v>0.98</v>
      </c>
      <c r="F74" s="181"/>
      <c r="G74" s="182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21</v>
      </c>
      <c r="M74" s="157">
        <f t="shared" si="24"/>
        <v>0</v>
      </c>
      <c r="N74" s="156">
        <v>0</v>
      </c>
      <c r="O74" s="156">
        <f t="shared" si="25"/>
        <v>0</v>
      </c>
      <c r="P74" s="156">
        <v>0</v>
      </c>
      <c r="Q74" s="156">
        <f t="shared" si="26"/>
        <v>0</v>
      </c>
      <c r="R74" s="157"/>
      <c r="S74" s="157" t="s">
        <v>156</v>
      </c>
      <c r="T74" s="157" t="s">
        <v>112</v>
      </c>
      <c r="U74" s="157">
        <v>0</v>
      </c>
      <c r="V74" s="157">
        <f t="shared" si="27"/>
        <v>0</v>
      </c>
      <c r="W74" s="157"/>
      <c r="X74" s="157" t="s">
        <v>149</v>
      </c>
      <c r="Y74" s="157" t="s">
        <v>114</v>
      </c>
      <c r="Z74" s="146"/>
      <c r="AA74" s="146"/>
      <c r="AB74" s="146"/>
      <c r="AC74" s="146"/>
      <c r="AD74" s="146"/>
      <c r="AE74" s="146"/>
      <c r="AF74" s="146"/>
      <c r="AG74" s="146" t="s">
        <v>278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7">
        <v>56</v>
      </c>
      <c r="B75" s="178" t="s">
        <v>283</v>
      </c>
      <c r="C75" s="185" t="s">
        <v>284</v>
      </c>
      <c r="D75" s="179" t="s">
        <v>274</v>
      </c>
      <c r="E75" s="180">
        <v>0.98</v>
      </c>
      <c r="F75" s="181"/>
      <c r="G75" s="182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21</v>
      </c>
      <c r="M75" s="157">
        <f t="shared" si="24"/>
        <v>0</v>
      </c>
      <c r="N75" s="156">
        <v>0</v>
      </c>
      <c r="O75" s="156">
        <f t="shared" si="25"/>
        <v>0</v>
      </c>
      <c r="P75" s="156">
        <v>0</v>
      </c>
      <c r="Q75" s="156">
        <f t="shared" si="26"/>
        <v>0</v>
      </c>
      <c r="R75" s="157"/>
      <c r="S75" s="157" t="s">
        <v>156</v>
      </c>
      <c r="T75" s="157" t="s">
        <v>112</v>
      </c>
      <c r="U75" s="157">
        <v>0</v>
      </c>
      <c r="V75" s="157">
        <f t="shared" si="27"/>
        <v>0</v>
      </c>
      <c r="W75" s="157"/>
      <c r="X75" s="157" t="s">
        <v>149</v>
      </c>
      <c r="Y75" s="157" t="s">
        <v>114</v>
      </c>
      <c r="Z75" s="146"/>
      <c r="AA75" s="146"/>
      <c r="AB75" s="146"/>
      <c r="AC75" s="146"/>
      <c r="AD75" s="146"/>
      <c r="AE75" s="146"/>
      <c r="AF75" s="146"/>
      <c r="AG75" s="146" t="s">
        <v>278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1">
        <v>57</v>
      </c>
      <c r="B76" s="172" t="s">
        <v>285</v>
      </c>
      <c r="C76" s="186" t="s">
        <v>286</v>
      </c>
      <c r="D76" s="173" t="s">
        <v>233</v>
      </c>
      <c r="E76" s="174">
        <v>24</v>
      </c>
      <c r="F76" s="175"/>
      <c r="G76" s="176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7" t="s">
        <v>287</v>
      </c>
      <c r="S76" s="157" t="s">
        <v>111</v>
      </c>
      <c r="T76" s="157" t="s">
        <v>111</v>
      </c>
      <c r="U76" s="157">
        <v>1</v>
      </c>
      <c r="V76" s="157">
        <f t="shared" si="27"/>
        <v>24</v>
      </c>
      <c r="W76" s="157"/>
      <c r="X76" s="157" t="s">
        <v>157</v>
      </c>
      <c r="Y76" s="157" t="s">
        <v>114</v>
      </c>
      <c r="Z76" s="146"/>
      <c r="AA76" s="146"/>
      <c r="AB76" s="146"/>
      <c r="AC76" s="146"/>
      <c r="AD76" s="146"/>
      <c r="AE76" s="146"/>
      <c r="AF76" s="146"/>
      <c r="AG76" s="146" t="s">
        <v>158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263" t="s">
        <v>288</v>
      </c>
      <c r="D77" s="264"/>
      <c r="E77" s="264"/>
      <c r="F77" s="264"/>
      <c r="G77" s="264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121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1">
        <v>58</v>
      </c>
      <c r="B78" s="172" t="s">
        <v>289</v>
      </c>
      <c r="C78" s="186" t="s">
        <v>290</v>
      </c>
      <c r="D78" s="173" t="s">
        <v>161</v>
      </c>
      <c r="E78" s="174">
        <v>1</v>
      </c>
      <c r="F78" s="175"/>
      <c r="G78" s="176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156</v>
      </c>
      <c r="T78" s="157" t="s">
        <v>112</v>
      </c>
      <c r="U78" s="157">
        <v>0</v>
      </c>
      <c r="V78" s="157">
        <f>ROUND(E78*U78,2)</f>
        <v>0</v>
      </c>
      <c r="W78" s="157"/>
      <c r="X78" s="157" t="s">
        <v>207</v>
      </c>
      <c r="Y78" s="157" t="s">
        <v>114</v>
      </c>
      <c r="Z78" s="146"/>
      <c r="AA78" s="146"/>
      <c r="AB78" s="146"/>
      <c r="AC78" s="146"/>
      <c r="AD78" s="146"/>
      <c r="AE78" s="146"/>
      <c r="AF78" s="146"/>
      <c r="AG78" s="146" t="s">
        <v>254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3"/>
      <c r="B79" s="4"/>
      <c r="C79" s="18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92</v>
      </c>
    </row>
    <row r="80" spans="1:60" x14ac:dyDescent="0.2">
      <c r="A80" s="149"/>
      <c r="B80" s="150" t="s">
        <v>31</v>
      </c>
      <c r="C80" s="188"/>
      <c r="D80" s="151"/>
      <c r="E80" s="152"/>
      <c r="F80" s="152"/>
      <c r="G80" s="170">
        <f>G8+G12+G19+G22+G39+G42+G50+G70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142</v>
      </c>
    </row>
    <row r="81" spans="1:33" x14ac:dyDescent="0.2">
      <c r="A81" s="3"/>
      <c r="B81" s="4"/>
      <c r="C81" s="187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8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49" t="s">
        <v>143</v>
      </c>
      <c r="B83" s="249"/>
      <c r="C83" s="250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51"/>
      <c r="B84" s="252"/>
      <c r="C84" s="253"/>
      <c r="D84" s="252"/>
      <c r="E84" s="252"/>
      <c r="F84" s="252"/>
      <c r="G84" s="25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144</v>
      </c>
    </row>
    <row r="85" spans="1:33" x14ac:dyDescent="0.2">
      <c r="A85" s="255"/>
      <c r="B85" s="256"/>
      <c r="C85" s="257"/>
      <c r="D85" s="256"/>
      <c r="E85" s="256"/>
      <c r="F85" s="256"/>
      <c r="G85" s="25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55"/>
      <c r="B87" s="256"/>
      <c r="C87" s="257"/>
      <c r="D87" s="256"/>
      <c r="E87" s="256"/>
      <c r="F87" s="256"/>
      <c r="G87" s="25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18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189"/>
      <c r="D90" s="10"/>
      <c r="AG90" t="s">
        <v>145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icgVD1Zwakb5m6OL9OTHOEFpUxKSieB3piVPLbILEARmuDow9Z6+rehBnGJXqPbrWNhONx5CdBpR3m2KbxelQ==" saltValue="KVHIG7o4wK7qw9zRMN9woA==" spinCount="100000" sheet="1" formatRows="0"/>
  <mergeCells count="10">
    <mergeCell ref="A1:G1"/>
    <mergeCell ref="C2:G2"/>
    <mergeCell ref="C3:G3"/>
    <mergeCell ref="C4:G4"/>
    <mergeCell ref="A83:C83"/>
    <mergeCell ref="A84:G88"/>
    <mergeCell ref="C14:G14"/>
    <mergeCell ref="C16:G16"/>
    <mergeCell ref="C21:G21"/>
    <mergeCell ref="C77:G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80</v>
      </c>
    </row>
    <row r="2" spans="1:60" ht="24.95" customHeight="1" x14ac:dyDescent="0.2">
      <c r="A2" s="50" t="s">
        <v>8</v>
      </c>
      <c r="B2" s="49" t="s">
        <v>44</v>
      </c>
      <c r="C2" s="266" t="s">
        <v>45</v>
      </c>
      <c r="D2" s="267"/>
      <c r="E2" s="267"/>
      <c r="F2" s="267"/>
      <c r="G2" s="268"/>
      <c r="AG2" t="s">
        <v>81</v>
      </c>
    </row>
    <row r="3" spans="1:60" ht="24.95" customHeight="1" x14ac:dyDescent="0.2">
      <c r="A3" s="50" t="s">
        <v>9</v>
      </c>
      <c r="B3" s="49" t="s">
        <v>54</v>
      </c>
      <c r="C3" s="266" t="s">
        <v>55</v>
      </c>
      <c r="D3" s="267"/>
      <c r="E3" s="267"/>
      <c r="F3" s="267"/>
      <c r="G3" s="268"/>
      <c r="AC3" s="120" t="s">
        <v>81</v>
      </c>
      <c r="AG3" t="s">
        <v>82</v>
      </c>
    </row>
    <row r="4" spans="1:60" ht="24.95" customHeight="1" x14ac:dyDescent="0.2">
      <c r="A4" s="139" t="s">
        <v>10</v>
      </c>
      <c r="B4" s="140" t="s">
        <v>49</v>
      </c>
      <c r="C4" s="269" t="s">
        <v>56</v>
      </c>
      <c r="D4" s="270"/>
      <c r="E4" s="270"/>
      <c r="F4" s="270"/>
      <c r="G4" s="27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4" t="s">
        <v>106</v>
      </c>
      <c r="B8" s="165" t="s">
        <v>61</v>
      </c>
      <c r="C8" s="184" t="s">
        <v>62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0.54</v>
      </c>
      <c r="W8" s="163"/>
      <c r="X8" s="163"/>
      <c r="Y8" s="163"/>
      <c r="AG8" t="s">
        <v>107</v>
      </c>
    </row>
    <row r="9" spans="1:60" ht="22.5" outlineLevel="1" x14ac:dyDescent="0.2">
      <c r="A9" s="177">
        <v>1</v>
      </c>
      <c r="B9" s="178" t="s">
        <v>146</v>
      </c>
      <c r="C9" s="185" t="s">
        <v>147</v>
      </c>
      <c r="D9" s="179" t="s">
        <v>148</v>
      </c>
      <c r="E9" s="180">
        <v>72</v>
      </c>
      <c r="F9" s="181"/>
      <c r="G9" s="182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111</v>
      </c>
      <c r="T9" s="157" t="s">
        <v>112</v>
      </c>
      <c r="U9" s="157">
        <v>4.7999999999999996E-3</v>
      </c>
      <c r="V9" s="157">
        <f>ROUND(E9*U9,2)</f>
        <v>0.35</v>
      </c>
      <c r="W9" s="157"/>
      <c r="X9" s="157" t="s">
        <v>149</v>
      </c>
      <c r="Y9" s="157" t="s">
        <v>114</v>
      </c>
      <c r="Z9" s="146"/>
      <c r="AA9" s="146"/>
      <c r="AB9" s="146"/>
      <c r="AC9" s="146"/>
      <c r="AD9" s="146"/>
      <c r="AE9" s="146"/>
      <c r="AF9" s="146"/>
      <c r="AG9" s="146" t="s">
        <v>150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7">
        <v>2</v>
      </c>
      <c r="B10" s="178" t="s">
        <v>151</v>
      </c>
      <c r="C10" s="185" t="s">
        <v>152</v>
      </c>
      <c r="D10" s="179" t="s">
        <v>148</v>
      </c>
      <c r="E10" s="180">
        <v>64</v>
      </c>
      <c r="F10" s="181"/>
      <c r="G10" s="182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111</v>
      </c>
      <c r="T10" s="157" t="s">
        <v>112</v>
      </c>
      <c r="U10" s="157">
        <v>2.8999999999999998E-3</v>
      </c>
      <c r="V10" s="157">
        <f>ROUND(E10*U10,2)</f>
        <v>0.19</v>
      </c>
      <c r="W10" s="157"/>
      <c r="X10" s="157" t="s">
        <v>149</v>
      </c>
      <c r="Y10" s="157" t="s">
        <v>114</v>
      </c>
      <c r="Z10" s="146"/>
      <c r="AA10" s="146"/>
      <c r="AB10" s="146"/>
      <c r="AC10" s="146"/>
      <c r="AD10" s="146"/>
      <c r="AE10" s="146"/>
      <c r="AF10" s="146"/>
      <c r="AG10" s="146" t="s">
        <v>150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7">
        <v>3</v>
      </c>
      <c r="B11" s="178" t="s">
        <v>153</v>
      </c>
      <c r="C11" s="185" t="s">
        <v>154</v>
      </c>
      <c r="D11" s="179" t="s">
        <v>155</v>
      </c>
      <c r="E11" s="180">
        <v>28</v>
      </c>
      <c r="F11" s="181"/>
      <c r="G11" s="182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156</v>
      </c>
      <c r="T11" s="157" t="s">
        <v>112</v>
      </c>
      <c r="U11" s="157">
        <v>0</v>
      </c>
      <c r="V11" s="157">
        <f>ROUND(E11*U11,2)</f>
        <v>0</v>
      </c>
      <c r="W11" s="157"/>
      <c r="X11" s="157" t="s">
        <v>157</v>
      </c>
      <c r="Y11" s="157" t="s">
        <v>114</v>
      </c>
      <c r="Z11" s="146"/>
      <c r="AA11" s="146"/>
      <c r="AB11" s="146"/>
      <c r="AC11" s="146"/>
      <c r="AD11" s="146"/>
      <c r="AE11" s="146"/>
      <c r="AF11" s="146"/>
      <c r="AG11" s="146" t="s">
        <v>158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64" t="s">
        <v>106</v>
      </c>
      <c r="B12" s="165" t="s">
        <v>63</v>
      </c>
      <c r="C12" s="184" t="s">
        <v>64</v>
      </c>
      <c r="D12" s="166"/>
      <c r="E12" s="167"/>
      <c r="F12" s="168"/>
      <c r="G12" s="169">
        <f>SUMIF(AG13:AG17,"&lt;&gt;NOR",G13:G17)</f>
        <v>0</v>
      </c>
      <c r="H12" s="163"/>
      <c r="I12" s="163">
        <f>SUM(I13:I17)</f>
        <v>0</v>
      </c>
      <c r="J12" s="163"/>
      <c r="K12" s="163">
        <f>SUM(K13:K17)</f>
        <v>0</v>
      </c>
      <c r="L12" s="163"/>
      <c r="M12" s="163">
        <f>SUM(M13:M17)</f>
        <v>0</v>
      </c>
      <c r="N12" s="162"/>
      <c r="O12" s="162">
        <f>SUM(O13:O17)</f>
        <v>0</v>
      </c>
      <c r="P12" s="162"/>
      <c r="Q12" s="162">
        <f>SUM(Q13:Q17)</f>
        <v>0</v>
      </c>
      <c r="R12" s="163"/>
      <c r="S12" s="163"/>
      <c r="T12" s="163"/>
      <c r="U12" s="163"/>
      <c r="V12" s="163">
        <f>SUM(V13:V17)</f>
        <v>0</v>
      </c>
      <c r="W12" s="163"/>
      <c r="X12" s="163"/>
      <c r="Y12" s="163"/>
      <c r="AG12" t="s">
        <v>107</v>
      </c>
    </row>
    <row r="13" spans="1:60" ht="45" outlineLevel="1" x14ac:dyDescent="0.2">
      <c r="A13" s="171">
        <v>4</v>
      </c>
      <c r="B13" s="172" t="s">
        <v>291</v>
      </c>
      <c r="C13" s="186" t="s">
        <v>292</v>
      </c>
      <c r="D13" s="173" t="s">
        <v>161</v>
      </c>
      <c r="E13" s="174">
        <v>1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156</v>
      </c>
      <c r="T13" s="157" t="s">
        <v>112</v>
      </c>
      <c r="U13" s="157">
        <v>0</v>
      </c>
      <c r="V13" s="157">
        <f>ROUND(E13*U13,2)</f>
        <v>0</v>
      </c>
      <c r="W13" s="157"/>
      <c r="X13" s="157" t="s">
        <v>149</v>
      </c>
      <c r="Y13" s="157" t="s">
        <v>114</v>
      </c>
      <c r="Z13" s="146"/>
      <c r="AA13" s="146"/>
      <c r="AB13" s="146"/>
      <c r="AC13" s="146"/>
      <c r="AD13" s="146"/>
      <c r="AE13" s="146"/>
      <c r="AF13" s="146"/>
      <c r="AG13" s="146" t="s">
        <v>150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3" t="s">
        <v>293</v>
      </c>
      <c r="D14" s="264"/>
      <c r="E14" s="264"/>
      <c r="F14" s="264"/>
      <c r="G14" s="26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121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1" t="s">
        <v>163</v>
      </c>
      <c r="D15" s="159"/>
      <c r="E15" s="160"/>
      <c r="F15" s="161"/>
      <c r="G15" s="16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121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272" t="s">
        <v>164</v>
      </c>
      <c r="D16" s="273"/>
      <c r="E16" s="273"/>
      <c r="F16" s="273"/>
      <c r="G16" s="27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121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7">
        <v>5</v>
      </c>
      <c r="B17" s="178" t="s">
        <v>167</v>
      </c>
      <c r="C17" s="185" t="s">
        <v>168</v>
      </c>
      <c r="D17" s="179" t="s">
        <v>169</v>
      </c>
      <c r="E17" s="180">
        <v>1</v>
      </c>
      <c r="F17" s="181"/>
      <c r="G17" s="182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156</v>
      </c>
      <c r="T17" s="157" t="s">
        <v>112</v>
      </c>
      <c r="U17" s="157">
        <v>0</v>
      </c>
      <c r="V17" s="157">
        <f>ROUND(E17*U17,2)</f>
        <v>0</v>
      </c>
      <c r="W17" s="157"/>
      <c r="X17" s="157" t="s">
        <v>149</v>
      </c>
      <c r="Y17" s="157" t="s">
        <v>114</v>
      </c>
      <c r="Z17" s="146"/>
      <c r="AA17" s="146"/>
      <c r="AB17" s="146"/>
      <c r="AC17" s="146"/>
      <c r="AD17" s="146"/>
      <c r="AE17" s="146"/>
      <c r="AF17" s="146"/>
      <c r="AG17" s="146" t="s">
        <v>150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4" t="s">
        <v>106</v>
      </c>
      <c r="B18" s="165" t="s">
        <v>67</v>
      </c>
      <c r="C18" s="184" t="s">
        <v>68</v>
      </c>
      <c r="D18" s="166"/>
      <c r="E18" s="167"/>
      <c r="F18" s="168"/>
      <c r="G18" s="169">
        <f>SUMIF(AG19:AG34,"&lt;&gt;NOR",G19:G34)</f>
        <v>0</v>
      </c>
      <c r="H18" s="163"/>
      <c r="I18" s="163">
        <f>SUM(I19:I34)</f>
        <v>0</v>
      </c>
      <c r="J18" s="163"/>
      <c r="K18" s="163">
        <f>SUM(K19:K34)</f>
        <v>0</v>
      </c>
      <c r="L18" s="163"/>
      <c r="M18" s="163">
        <f>SUM(M19:M34)</f>
        <v>0</v>
      </c>
      <c r="N18" s="162"/>
      <c r="O18" s="162">
        <f>SUM(O19:O34)</f>
        <v>0.19</v>
      </c>
      <c r="P18" s="162"/>
      <c r="Q18" s="162">
        <f>SUM(Q19:Q34)</f>
        <v>0.02</v>
      </c>
      <c r="R18" s="163"/>
      <c r="S18" s="163"/>
      <c r="T18" s="163"/>
      <c r="U18" s="163"/>
      <c r="V18" s="163">
        <f>SUM(V19:V34)</f>
        <v>22.65</v>
      </c>
      <c r="W18" s="163"/>
      <c r="X18" s="163"/>
      <c r="Y18" s="163"/>
      <c r="AG18" t="s">
        <v>107</v>
      </c>
    </row>
    <row r="19" spans="1:60" outlineLevel="1" x14ac:dyDescent="0.2">
      <c r="A19" s="177">
        <v>6</v>
      </c>
      <c r="B19" s="178" t="s">
        <v>173</v>
      </c>
      <c r="C19" s="185" t="s">
        <v>174</v>
      </c>
      <c r="D19" s="179" t="s">
        <v>175</v>
      </c>
      <c r="E19" s="180">
        <v>24</v>
      </c>
      <c r="F19" s="181"/>
      <c r="G19" s="182">
        <f t="shared" ref="G19:G34" si="0">ROUND(E19*F19,2)</f>
        <v>0</v>
      </c>
      <c r="H19" s="158"/>
      <c r="I19" s="157">
        <f t="shared" ref="I19:I34" si="1">ROUND(E19*H19,2)</f>
        <v>0</v>
      </c>
      <c r="J19" s="158"/>
      <c r="K19" s="157">
        <f t="shared" ref="K19:K34" si="2">ROUND(E19*J19,2)</f>
        <v>0</v>
      </c>
      <c r="L19" s="157">
        <v>21</v>
      </c>
      <c r="M19" s="157">
        <f t="shared" ref="M19:M34" si="3">G19*(1+L19/100)</f>
        <v>0</v>
      </c>
      <c r="N19" s="156">
        <v>0</v>
      </c>
      <c r="O19" s="156">
        <f t="shared" ref="O19:O34" si="4">ROUND(E19*N19,2)</f>
        <v>0</v>
      </c>
      <c r="P19" s="156">
        <v>0</v>
      </c>
      <c r="Q19" s="156">
        <f t="shared" ref="Q19:Q34" si="5">ROUND(E19*P19,2)</f>
        <v>0</v>
      </c>
      <c r="R19" s="157"/>
      <c r="S19" s="157" t="s">
        <v>111</v>
      </c>
      <c r="T19" s="157" t="s">
        <v>176</v>
      </c>
      <c r="U19" s="157">
        <v>4.5999999999999999E-2</v>
      </c>
      <c r="V19" s="157">
        <f t="shared" ref="V19:V34" si="6">ROUND(E19*U19,2)</f>
        <v>1.1000000000000001</v>
      </c>
      <c r="W19" s="157"/>
      <c r="X19" s="157" t="s">
        <v>149</v>
      </c>
      <c r="Y19" s="157" t="s">
        <v>114</v>
      </c>
      <c r="Z19" s="146"/>
      <c r="AA19" s="146"/>
      <c r="AB19" s="146"/>
      <c r="AC19" s="146"/>
      <c r="AD19" s="146"/>
      <c r="AE19" s="146"/>
      <c r="AF19" s="146"/>
      <c r="AG19" s="146" t="s">
        <v>150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7">
        <v>7</v>
      </c>
      <c r="B20" s="178" t="s">
        <v>177</v>
      </c>
      <c r="C20" s="185" t="s">
        <v>178</v>
      </c>
      <c r="D20" s="179" t="s">
        <v>179</v>
      </c>
      <c r="E20" s="180">
        <v>22</v>
      </c>
      <c r="F20" s="181"/>
      <c r="G20" s="182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111</v>
      </c>
      <c r="T20" s="157" t="s">
        <v>176</v>
      </c>
      <c r="U20" s="157">
        <v>3.5000000000000003E-2</v>
      </c>
      <c r="V20" s="157">
        <f t="shared" si="6"/>
        <v>0.77</v>
      </c>
      <c r="W20" s="157"/>
      <c r="X20" s="157" t="s">
        <v>149</v>
      </c>
      <c r="Y20" s="157" t="s">
        <v>114</v>
      </c>
      <c r="Z20" s="146"/>
      <c r="AA20" s="146"/>
      <c r="AB20" s="146"/>
      <c r="AC20" s="146"/>
      <c r="AD20" s="146"/>
      <c r="AE20" s="146"/>
      <c r="AF20" s="146"/>
      <c r="AG20" s="146" t="s">
        <v>180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7">
        <v>8</v>
      </c>
      <c r="B21" s="178" t="s">
        <v>181</v>
      </c>
      <c r="C21" s="185" t="s">
        <v>182</v>
      </c>
      <c r="D21" s="179" t="s">
        <v>179</v>
      </c>
      <c r="E21" s="180">
        <v>22</v>
      </c>
      <c r="F21" s="181"/>
      <c r="G21" s="182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8.0000000000000007E-5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111</v>
      </c>
      <c r="T21" s="157" t="s">
        <v>176</v>
      </c>
      <c r="U21" s="157">
        <v>0.13719999999999999</v>
      </c>
      <c r="V21" s="157">
        <f t="shared" si="6"/>
        <v>3.02</v>
      </c>
      <c r="W21" s="157"/>
      <c r="X21" s="157" t="s">
        <v>149</v>
      </c>
      <c r="Y21" s="157" t="s">
        <v>114</v>
      </c>
      <c r="Z21" s="146"/>
      <c r="AA21" s="146"/>
      <c r="AB21" s="146"/>
      <c r="AC21" s="146"/>
      <c r="AD21" s="146"/>
      <c r="AE21" s="146"/>
      <c r="AF21" s="146"/>
      <c r="AG21" s="146" t="s">
        <v>150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7">
        <v>9</v>
      </c>
      <c r="B22" s="178" t="s">
        <v>183</v>
      </c>
      <c r="C22" s="185" t="s">
        <v>184</v>
      </c>
      <c r="D22" s="179" t="s">
        <v>175</v>
      </c>
      <c r="E22" s="180">
        <v>24</v>
      </c>
      <c r="F22" s="181"/>
      <c r="G22" s="182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1E-3</v>
      </c>
      <c r="Q22" s="156">
        <f t="shared" si="5"/>
        <v>0.02</v>
      </c>
      <c r="R22" s="157"/>
      <c r="S22" s="157" t="s">
        <v>111</v>
      </c>
      <c r="T22" s="157" t="s">
        <v>176</v>
      </c>
      <c r="U22" s="157">
        <v>0.26800000000000002</v>
      </c>
      <c r="V22" s="157">
        <f t="shared" si="6"/>
        <v>6.43</v>
      </c>
      <c r="W22" s="157"/>
      <c r="X22" s="157" t="s">
        <v>149</v>
      </c>
      <c r="Y22" s="157" t="s">
        <v>114</v>
      </c>
      <c r="Z22" s="146"/>
      <c r="AA22" s="146"/>
      <c r="AB22" s="146"/>
      <c r="AC22" s="146"/>
      <c r="AD22" s="146"/>
      <c r="AE22" s="146"/>
      <c r="AF22" s="146"/>
      <c r="AG22" s="146" t="s">
        <v>150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7">
        <v>10</v>
      </c>
      <c r="B23" s="178" t="s">
        <v>185</v>
      </c>
      <c r="C23" s="185" t="s">
        <v>186</v>
      </c>
      <c r="D23" s="179" t="s">
        <v>175</v>
      </c>
      <c r="E23" s="180">
        <v>24</v>
      </c>
      <c r="F23" s="181"/>
      <c r="G23" s="182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3.3E-4</v>
      </c>
      <c r="O23" s="156">
        <f t="shared" si="4"/>
        <v>0.01</v>
      </c>
      <c r="P23" s="156">
        <v>0</v>
      </c>
      <c r="Q23" s="156">
        <f t="shared" si="5"/>
        <v>0</v>
      </c>
      <c r="R23" s="157"/>
      <c r="S23" s="157" t="s">
        <v>111</v>
      </c>
      <c r="T23" s="157" t="s">
        <v>176</v>
      </c>
      <c r="U23" s="157">
        <v>0.45</v>
      </c>
      <c r="V23" s="157">
        <f t="shared" si="6"/>
        <v>10.8</v>
      </c>
      <c r="W23" s="157"/>
      <c r="X23" s="157" t="s">
        <v>149</v>
      </c>
      <c r="Y23" s="157" t="s">
        <v>114</v>
      </c>
      <c r="Z23" s="146"/>
      <c r="AA23" s="146"/>
      <c r="AB23" s="146"/>
      <c r="AC23" s="146"/>
      <c r="AD23" s="146"/>
      <c r="AE23" s="146"/>
      <c r="AF23" s="146"/>
      <c r="AG23" s="146" t="s">
        <v>150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7">
        <v>11</v>
      </c>
      <c r="B24" s="178" t="s">
        <v>187</v>
      </c>
      <c r="C24" s="185" t="s">
        <v>188</v>
      </c>
      <c r="D24" s="179" t="s">
        <v>179</v>
      </c>
      <c r="E24" s="180">
        <v>1</v>
      </c>
      <c r="F24" s="181"/>
      <c r="G24" s="182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2.5999999999999998E-4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111</v>
      </c>
      <c r="T24" s="157" t="s">
        <v>176</v>
      </c>
      <c r="U24" s="157">
        <v>0.15</v>
      </c>
      <c r="V24" s="157">
        <f t="shared" si="6"/>
        <v>0.15</v>
      </c>
      <c r="W24" s="157"/>
      <c r="X24" s="157" t="s">
        <v>149</v>
      </c>
      <c r="Y24" s="157" t="s">
        <v>114</v>
      </c>
      <c r="Z24" s="146"/>
      <c r="AA24" s="146"/>
      <c r="AB24" s="146"/>
      <c r="AC24" s="146"/>
      <c r="AD24" s="146"/>
      <c r="AE24" s="146"/>
      <c r="AF24" s="146"/>
      <c r="AG24" s="146" t="s">
        <v>150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7">
        <v>12</v>
      </c>
      <c r="B25" s="178" t="s">
        <v>189</v>
      </c>
      <c r="C25" s="185" t="s">
        <v>190</v>
      </c>
      <c r="D25" s="179" t="s">
        <v>175</v>
      </c>
      <c r="E25" s="180">
        <v>24</v>
      </c>
      <c r="F25" s="181"/>
      <c r="G25" s="182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111</v>
      </c>
      <c r="T25" s="157" t="s">
        <v>176</v>
      </c>
      <c r="U25" s="157">
        <v>1.6E-2</v>
      </c>
      <c r="V25" s="157">
        <f t="shared" si="6"/>
        <v>0.38</v>
      </c>
      <c r="W25" s="157"/>
      <c r="X25" s="157" t="s">
        <v>149</v>
      </c>
      <c r="Y25" s="157" t="s">
        <v>114</v>
      </c>
      <c r="Z25" s="146"/>
      <c r="AA25" s="146"/>
      <c r="AB25" s="146"/>
      <c r="AC25" s="146"/>
      <c r="AD25" s="146"/>
      <c r="AE25" s="146"/>
      <c r="AF25" s="146"/>
      <c r="AG25" s="146" t="s">
        <v>150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7">
        <v>13</v>
      </c>
      <c r="B26" s="178" t="s">
        <v>191</v>
      </c>
      <c r="C26" s="185" t="s">
        <v>192</v>
      </c>
      <c r="D26" s="179" t="s">
        <v>175</v>
      </c>
      <c r="E26" s="180">
        <v>24</v>
      </c>
      <c r="F26" s="181"/>
      <c r="G26" s="182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156</v>
      </c>
      <c r="T26" s="157" t="s">
        <v>112</v>
      </c>
      <c r="U26" s="157">
        <v>0</v>
      </c>
      <c r="V26" s="157">
        <f t="shared" si="6"/>
        <v>0</v>
      </c>
      <c r="W26" s="157"/>
      <c r="X26" s="157" t="s">
        <v>149</v>
      </c>
      <c r="Y26" s="157" t="s">
        <v>114</v>
      </c>
      <c r="Z26" s="146"/>
      <c r="AA26" s="146"/>
      <c r="AB26" s="146"/>
      <c r="AC26" s="146"/>
      <c r="AD26" s="146"/>
      <c r="AE26" s="146"/>
      <c r="AF26" s="146"/>
      <c r="AG26" s="146" t="s">
        <v>180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7">
        <v>14</v>
      </c>
      <c r="B27" s="178" t="s">
        <v>193</v>
      </c>
      <c r="C27" s="185" t="s">
        <v>194</v>
      </c>
      <c r="D27" s="179" t="s">
        <v>175</v>
      </c>
      <c r="E27" s="180">
        <v>24</v>
      </c>
      <c r="F27" s="181"/>
      <c r="G27" s="182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156</v>
      </c>
      <c r="T27" s="157" t="s">
        <v>112</v>
      </c>
      <c r="U27" s="157">
        <v>0</v>
      </c>
      <c r="V27" s="157">
        <f t="shared" si="6"/>
        <v>0</v>
      </c>
      <c r="W27" s="157"/>
      <c r="X27" s="157" t="s">
        <v>149</v>
      </c>
      <c r="Y27" s="157" t="s">
        <v>114</v>
      </c>
      <c r="Z27" s="146"/>
      <c r="AA27" s="146"/>
      <c r="AB27" s="146"/>
      <c r="AC27" s="146"/>
      <c r="AD27" s="146"/>
      <c r="AE27" s="146"/>
      <c r="AF27" s="146"/>
      <c r="AG27" s="146" t="s">
        <v>180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7">
        <v>15</v>
      </c>
      <c r="B28" s="178" t="s">
        <v>195</v>
      </c>
      <c r="C28" s="185" t="s">
        <v>196</v>
      </c>
      <c r="D28" s="179" t="s">
        <v>175</v>
      </c>
      <c r="E28" s="180">
        <v>24</v>
      </c>
      <c r="F28" s="181"/>
      <c r="G28" s="182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5.0000000000000001E-4</v>
      </c>
      <c r="O28" s="156">
        <f t="shared" si="4"/>
        <v>0.01</v>
      </c>
      <c r="P28" s="156">
        <v>0</v>
      </c>
      <c r="Q28" s="156">
        <f t="shared" si="5"/>
        <v>0</v>
      </c>
      <c r="R28" s="157"/>
      <c r="S28" s="157" t="s">
        <v>156</v>
      </c>
      <c r="T28" s="157" t="s">
        <v>112</v>
      </c>
      <c r="U28" s="157">
        <v>0</v>
      </c>
      <c r="V28" s="157">
        <f t="shared" si="6"/>
        <v>0</v>
      </c>
      <c r="W28" s="157"/>
      <c r="X28" s="157" t="s">
        <v>149</v>
      </c>
      <c r="Y28" s="157" t="s">
        <v>114</v>
      </c>
      <c r="Z28" s="146"/>
      <c r="AA28" s="146"/>
      <c r="AB28" s="146"/>
      <c r="AC28" s="146"/>
      <c r="AD28" s="146"/>
      <c r="AE28" s="146"/>
      <c r="AF28" s="146"/>
      <c r="AG28" s="146" t="s">
        <v>180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7">
        <v>16</v>
      </c>
      <c r="B29" s="178" t="s">
        <v>197</v>
      </c>
      <c r="C29" s="185" t="s">
        <v>198</v>
      </c>
      <c r="D29" s="179" t="s">
        <v>175</v>
      </c>
      <c r="E29" s="180">
        <v>24</v>
      </c>
      <c r="F29" s="181"/>
      <c r="G29" s="182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4.5500000000000002E-3</v>
      </c>
      <c r="O29" s="156">
        <f t="shared" si="4"/>
        <v>0.11</v>
      </c>
      <c r="P29" s="156">
        <v>0</v>
      </c>
      <c r="Q29" s="156">
        <f t="shared" si="5"/>
        <v>0</v>
      </c>
      <c r="R29" s="157"/>
      <c r="S29" s="157" t="s">
        <v>156</v>
      </c>
      <c r="T29" s="157" t="s">
        <v>112</v>
      </c>
      <c r="U29" s="157">
        <v>0</v>
      </c>
      <c r="V29" s="157">
        <f t="shared" si="6"/>
        <v>0</v>
      </c>
      <c r="W29" s="157"/>
      <c r="X29" s="157" t="s">
        <v>149</v>
      </c>
      <c r="Y29" s="157" t="s">
        <v>114</v>
      </c>
      <c r="Z29" s="146"/>
      <c r="AA29" s="146"/>
      <c r="AB29" s="146"/>
      <c r="AC29" s="146"/>
      <c r="AD29" s="146"/>
      <c r="AE29" s="146"/>
      <c r="AF29" s="146"/>
      <c r="AG29" s="146" t="s">
        <v>180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7">
        <v>17</v>
      </c>
      <c r="B30" s="178" t="s">
        <v>199</v>
      </c>
      <c r="C30" s="185" t="s">
        <v>200</v>
      </c>
      <c r="D30" s="179" t="s">
        <v>179</v>
      </c>
      <c r="E30" s="180">
        <v>1</v>
      </c>
      <c r="F30" s="181"/>
      <c r="G30" s="182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1.0000000000000001E-5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156</v>
      </c>
      <c r="T30" s="157" t="s">
        <v>112</v>
      </c>
      <c r="U30" s="157">
        <v>0</v>
      </c>
      <c r="V30" s="157">
        <f t="shared" si="6"/>
        <v>0</v>
      </c>
      <c r="W30" s="157"/>
      <c r="X30" s="157" t="s">
        <v>149</v>
      </c>
      <c r="Y30" s="157" t="s">
        <v>114</v>
      </c>
      <c r="Z30" s="146"/>
      <c r="AA30" s="146"/>
      <c r="AB30" s="146"/>
      <c r="AC30" s="146"/>
      <c r="AD30" s="146"/>
      <c r="AE30" s="146"/>
      <c r="AF30" s="146"/>
      <c r="AG30" s="146" t="s">
        <v>180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7">
        <v>18</v>
      </c>
      <c r="B31" s="178" t="s">
        <v>201</v>
      </c>
      <c r="C31" s="185" t="s">
        <v>202</v>
      </c>
      <c r="D31" s="179" t="s">
        <v>175</v>
      </c>
      <c r="E31" s="180">
        <v>24</v>
      </c>
      <c r="F31" s="181"/>
      <c r="G31" s="182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156</v>
      </c>
      <c r="T31" s="157" t="s">
        <v>112</v>
      </c>
      <c r="U31" s="157">
        <v>0</v>
      </c>
      <c r="V31" s="157">
        <f t="shared" si="6"/>
        <v>0</v>
      </c>
      <c r="W31" s="157"/>
      <c r="X31" s="157" t="s">
        <v>149</v>
      </c>
      <c r="Y31" s="157" t="s">
        <v>114</v>
      </c>
      <c r="Z31" s="146"/>
      <c r="AA31" s="146"/>
      <c r="AB31" s="146"/>
      <c r="AC31" s="146"/>
      <c r="AD31" s="146"/>
      <c r="AE31" s="146"/>
      <c r="AF31" s="146"/>
      <c r="AG31" s="146" t="s">
        <v>180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7">
        <v>19</v>
      </c>
      <c r="B32" s="178" t="s">
        <v>203</v>
      </c>
      <c r="C32" s="185" t="s">
        <v>204</v>
      </c>
      <c r="D32" s="179" t="s">
        <v>175</v>
      </c>
      <c r="E32" s="180">
        <v>24</v>
      </c>
      <c r="F32" s="181"/>
      <c r="G32" s="182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156</v>
      </c>
      <c r="T32" s="157" t="s">
        <v>112</v>
      </c>
      <c r="U32" s="157">
        <v>0</v>
      </c>
      <c r="V32" s="157">
        <f t="shared" si="6"/>
        <v>0</v>
      </c>
      <c r="W32" s="157"/>
      <c r="X32" s="157" t="s">
        <v>149</v>
      </c>
      <c r="Y32" s="157" t="s">
        <v>114</v>
      </c>
      <c r="Z32" s="146"/>
      <c r="AA32" s="146"/>
      <c r="AB32" s="146"/>
      <c r="AC32" s="146"/>
      <c r="AD32" s="146"/>
      <c r="AE32" s="146"/>
      <c r="AF32" s="146"/>
      <c r="AG32" s="146" t="s">
        <v>180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33.75" outlineLevel="1" x14ac:dyDescent="0.2">
      <c r="A33" s="171">
        <v>20</v>
      </c>
      <c r="B33" s="172" t="s">
        <v>205</v>
      </c>
      <c r="C33" s="186" t="s">
        <v>206</v>
      </c>
      <c r="D33" s="173" t="s">
        <v>175</v>
      </c>
      <c r="E33" s="174">
        <v>24</v>
      </c>
      <c r="F33" s="175"/>
      <c r="G33" s="176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2.3E-3</v>
      </c>
      <c r="O33" s="156">
        <f t="shared" si="4"/>
        <v>0.06</v>
      </c>
      <c r="P33" s="156">
        <v>0</v>
      </c>
      <c r="Q33" s="156">
        <f t="shared" si="5"/>
        <v>0</v>
      </c>
      <c r="R33" s="157"/>
      <c r="S33" s="157" t="s">
        <v>156</v>
      </c>
      <c r="T33" s="157" t="s">
        <v>112</v>
      </c>
      <c r="U33" s="157">
        <v>0</v>
      </c>
      <c r="V33" s="157">
        <f t="shared" si="6"/>
        <v>0</v>
      </c>
      <c r="W33" s="157"/>
      <c r="X33" s="157" t="s">
        <v>207</v>
      </c>
      <c r="Y33" s="157" t="s">
        <v>114</v>
      </c>
      <c r="Z33" s="146"/>
      <c r="AA33" s="146"/>
      <c r="AB33" s="146"/>
      <c r="AC33" s="146"/>
      <c r="AD33" s="146"/>
      <c r="AE33" s="146"/>
      <c r="AF33" s="146"/>
      <c r="AG33" s="146" t="s">
        <v>208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>
        <v>21</v>
      </c>
      <c r="B34" s="154" t="s">
        <v>209</v>
      </c>
      <c r="C34" s="192" t="s">
        <v>210</v>
      </c>
      <c r="D34" s="155" t="s">
        <v>0</v>
      </c>
      <c r="E34" s="190"/>
      <c r="F34" s="158"/>
      <c r="G34" s="157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111</v>
      </c>
      <c r="T34" s="157" t="s">
        <v>176</v>
      </c>
      <c r="U34" s="157">
        <v>0</v>
      </c>
      <c r="V34" s="157">
        <f t="shared" si="6"/>
        <v>0</v>
      </c>
      <c r="W34" s="157"/>
      <c r="X34" s="157" t="s">
        <v>211</v>
      </c>
      <c r="Y34" s="157" t="s">
        <v>114</v>
      </c>
      <c r="Z34" s="146"/>
      <c r="AA34" s="146"/>
      <c r="AB34" s="146"/>
      <c r="AC34" s="146"/>
      <c r="AD34" s="146"/>
      <c r="AE34" s="146"/>
      <c r="AF34" s="146"/>
      <c r="AG34" s="146" t="s">
        <v>212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4" t="s">
        <v>106</v>
      </c>
      <c r="B35" s="165" t="s">
        <v>69</v>
      </c>
      <c r="C35" s="184" t="s">
        <v>70</v>
      </c>
      <c r="D35" s="166"/>
      <c r="E35" s="167"/>
      <c r="F35" s="168"/>
      <c r="G35" s="169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0</v>
      </c>
      <c r="L35" s="163"/>
      <c r="M35" s="163">
        <f>SUM(M36:M37)</f>
        <v>0</v>
      </c>
      <c r="N35" s="162"/>
      <c r="O35" s="162">
        <f>SUM(O36:O37)</f>
        <v>0.01</v>
      </c>
      <c r="P35" s="162"/>
      <c r="Q35" s="162">
        <f>SUM(Q36:Q37)</f>
        <v>0</v>
      </c>
      <c r="R35" s="163"/>
      <c r="S35" s="163"/>
      <c r="T35" s="163"/>
      <c r="U35" s="163"/>
      <c r="V35" s="163">
        <f>SUM(V36:V37)</f>
        <v>5.7</v>
      </c>
      <c r="W35" s="163"/>
      <c r="X35" s="163"/>
      <c r="Y35" s="163"/>
      <c r="AG35" t="s">
        <v>107</v>
      </c>
    </row>
    <row r="36" spans="1:60" outlineLevel="1" x14ac:dyDescent="0.2">
      <c r="A36" s="177">
        <v>22</v>
      </c>
      <c r="B36" s="178" t="s">
        <v>213</v>
      </c>
      <c r="C36" s="185" t="s">
        <v>214</v>
      </c>
      <c r="D36" s="179" t="s">
        <v>175</v>
      </c>
      <c r="E36" s="180">
        <v>14</v>
      </c>
      <c r="F36" s="181"/>
      <c r="G36" s="18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8.0999999999999996E-4</v>
      </c>
      <c r="O36" s="156">
        <f>ROUND(E36*N36,2)</f>
        <v>0.01</v>
      </c>
      <c r="P36" s="156">
        <v>0</v>
      </c>
      <c r="Q36" s="156">
        <f>ROUND(E36*P36,2)</f>
        <v>0</v>
      </c>
      <c r="R36" s="157"/>
      <c r="S36" s="157" t="s">
        <v>111</v>
      </c>
      <c r="T36" s="157" t="s">
        <v>176</v>
      </c>
      <c r="U36" s="157">
        <v>0.40699999999999997</v>
      </c>
      <c r="V36" s="157">
        <f>ROUND(E36*U36,2)</f>
        <v>5.7</v>
      </c>
      <c r="W36" s="157"/>
      <c r="X36" s="157" t="s">
        <v>149</v>
      </c>
      <c r="Y36" s="157" t="s">
        <v>114</v>
      </c>
      <c r="Z36" s="146"/>
      <c r="AA36" s="146"/>
      <c r="AB36" s="146"/>
      <c r="AC36" s="146"/>
      <c r="AD36" s="146"/>
      <c r="AE36" s="146"/>
      <c r="AF36" s="146"/>
      <c r="AG36" s="146" t="s">
        <v>150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7">
        <v>23</v>
      </c>
      <c r="B37" s="178" t="s">
        <v>215</v>
      </c>
      <c r="C37" s="185" t="s">
        <v>216</v>
      </c>
      <c r="D37" s="179" t="s">
        <v>161</v>
      </c>
      <c r="E37" s="180">
        <v>1</v>
      </c>
      <c r="F37" s="181"/>
      <c r="G37" s="18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156</v>
      </c>
      <c r="T37" s="157" t="s">
        <v>112</v>
      </c>
      <c r="U37" s="157">
        <v>0</v>
      </c>
      <c r="V37" s="157">
        <f>ROUND(E37*U37,2)</f>
        <v>0</v>
      </c>
      <c r="W37" s="157"/>
      <c r="X37" s="157" t="s">
        <v>149</v>
      </c>
      <c r="Y37" s="157" t="s">
        <v>114</v>
      </c>
      <c r="Z37" s="146"/>
      <c r="AA37" s="146"/>
      <c r="AB37" s="146"/>
      <c r="AC37" s="146"/>
      <c r="AD37" s="146"/>
      <c r="AE37" s="146"/>
      <c r="AF37" s="146"/>
      <c r="AG37" s="146" t="s">
        <v>150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4" t="s">
        <v>106</v>
      </c>
      <c r="B38" s="165" t="s">
        <v>71</v>
      </c>
      <c r="C38" s="184" t="s">
        <v>72</v>
      </c>
      <c r="D38" s="166"/>
      <c r="E38" s="167"/>
      <c r="F38" s="168"/>
      <c r="G38" s="169">
        <f>SUMIF(AG39:AG45,"&lt;&gt;NOR",G39:G45)</f>
        <v>0</v>
      </c>
      <c r="H38" s="163"/>
      <c r="I38" s="163">
        <f>SUM(I39:I45)</f>
        <v>0</v>
      </c>
      <c r="J38" s="163"/>
      <c r="K38" s="163">
        <f>SUM(K39:K45)</f>
        <v>0</v>
      </c>
      <c r="L38" s="163"/>
      <c r="M38" s="163">
        <f>SUM(M39:M45)</f>
        <v>0</v>
      </c>
      <c r="N38" s="162"/>
      <c r="O38" s="162">
        <f>SUM(O39:O45)</f>
        <v>0.05</v>
      </c>
      <c r="P38" s="162"/>
      <c r="Q38" s="162">
        <f>SUM(Q39:Q45)</f>
        <v>0</v>
      </c>
      <c r="R38" s="163"/>
      <c r="S38" s="163"/>
      <c r="T38" s="163"/>
      <c r="U38" s="163"/>
      <c r="V38" s="163">
        <f>SUM(V39:V45)</f>
        <v>41.64</v>
      </c>
      <c r="W38" s="163"/>
      <c r="X38" s="163"/>
      <c r="Y38" s="163"/>
      <c r="AG38" t="s">
        <v>107</v>
      </c>
    </row>
    <row r="39" spans="1:60" outlineLevel="1" x14ac:dyDescent="0.2">
      <c r="A39" s="177">
        <v>24</v>
      </c>
      <c r="B39" s="178" t="s">
        <v>217</v>
      </c>
      <c r="C39" s="185" t="s">
        <v>218</v>
      </c>
      <c r="D39" s="179" t="s">
        <v>175</v>
      </c>
      <c r="E39" s="180">
        <v>161</v>
      </c>
      <c r="F39" s="181"/>
      <c r="G39" s="182">
        <f t="shared" ref="G39:G45" si="7">ROUND(E39*F39,2)</f>
        <v>0</v>
      </c>
      <c r="H39" s="158"/>
      <c r="I39" s="157">
        <f t="shared" ref="I39:I45" si="8">ROUND(E39*H39,2)</f>
        <v>0</v>
      </c>
      <c r="J39" s="158"/>
      <c r="K39" s="157">
        <f t="shared" ref="K39:K45" si="9">ROUND(E39*J39,2)</f>
        <v>0</v>
      </c>
      <c r="L39" s="157">
        <v>21</v>
      </c>
      <c r="M39" s="157">
        <f t="shared" ref="M39:M45" si="10">G39*(1+L39/100)</f>
        <v>0</v>
      </c>
      <c r="N39" s="156">
        <v>0</v>
      </c>
      <c r="O39" s="156">
        <f t="shared" ref="O39:O45" si="11">ROUND(E39*N39,2)</f>
        <v>0</v>
      </c>
      <c r="P39" s="156">
        <v>0</v>
      </c>
      <c r="Q39" s="156">
        <f t="shared" ref="Q39:Q45" si="12">ROUND(E39*P39,2)</f>
        <v>0</v>
      </c>
      <c r="R39" s="157"/>
      <c r="S39" s="157" t="s">
        <v>111</v>
      </c>
      <c r="T39" s="157" t="s">
        <v>111</v>
      </c>
      <c r="U39" s="157">
        <v>7.6679999999999998E-2</v>
      </c>
      <c r="V39" s="157">
        <f t="shared" ref="V39:V45" si="13">ROUND(E39*U39,2)</f>
        <v>12.35</v>
      </c>
      <c r="W39" s="157"/>
      <c r="X39" s="157" t="s">
        <v>149</v>
      </c>
      <c r="Y39" s="157" t="s">
        <v>114</v>
      </c>
      <c r="Z39" s="146"/>
      <c r="AA39" s="146"/>
      <c r="AB39" s="146"/>
      <c r="AC39" s="146"/>
      <c r="AD39" s="146"/>
      <c r="AE39" s="146"/>
      <c r="AF39" s="146"/>
      <c r="AG39" s="146" t="s">
        <v>150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7">
        <v>25</v>
      </c>
      <c r="B40" s="178" t="s">
        <v>219</v>
      </c>
      <c r="C40" s="185" t="s">
        <v>220</v>
      </c>
      <c r="D40" s="179" t="s">
        <v>175</v>
      </c>
      <c r="E40" s="180">
        <v>161</v>
      </c>
      <c r="F40" s="181"/>
      <c r="G40" s="182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111</v>
      </c>
      <c r="T40" s="157" t="s">
        <v>111</v>
      </c>
      <c r="U40" s="157">
        <v>4.7539999999999999E-2</v>
      </c>
      <c r="V40" s="157">
        <f t="shared" si="13"/>
        <v>7.65</v>
      </c>
      <c r="W40" s="157"/>
      <c r="X40" s="157" t="s">
        <v>149</v>
      </c>
      <c r="Y40" s="157" t="s">
        <v>114</v>
      </c>
      <c r="Z40" s="146"/>
      <c r="AA40" s="146"/>
      <c r="AB40" s="146"/>
      <c r="AC40" s="146"/>
      <c r="AD40" s="146"/>
      <c r="AE40" s="146"/>
      <c r="AF40" s="146"/>
      <c r="AG40" s="146" t="s">
        <v>150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7">
        <v>26</v>
      </c>
      <c r="B41" s="178" t="s">
        <v>221</v>
      </c>
      <c r="C41" s="185" t="s">
        <v>222</v>
      </c>
      <c r="D41" s="179" t="s">
        <v>175</v>
      </c>
      <c r="E41" s="180">
        <v>161</v>
      </c>
      <c r="F41" s="181"/>
      <c r="G41" s="182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6.9999999999999994E-5</v>
      </c>
      <c r="O41" s="156">
        <f t="shared" si="11"/>
        <v>0.01</v>
      </c>
      <c r="P41" s="156">
        <v>0</v>
      </c>
      <c r="Q41" s="156">
        <f t="shared" si="12"/>
        <v>0</v>
      </c>
      <c r="R41" s="157"/>
      <c r="S41" s="157" t="s">
        <v>111</v>
      </c>
      <c r="T41" s="157" t="s">
        <v>111</v>
      </c>
      <c r="U41" s="157">
        <v>3.2480000000000002E-2</v>
      </c>
      <c r="V41" s="157">
        <f t="shared" si="13"/>
        <v>5.23</v>
      </c>
      <c r="W41" s="157"/>
      <c r="X41" s="157" t="s">
        <v>149</v>
      </c>
      <c r="Y41" s="157" t="s">
        <v>114</v>
      </c>
      <c r="Z41" s="146"/>
      <c r="AA41" s="146"/>
      <c r="AB41" s="146"/>
      <c r="AC41" s="146"/>
      <c r="AD41" s="146"/>
      <c r="AE41" s="146"/>
      <c r="AF41" s="146"/>
      <c r="AG41" s="146" t="s">
        <v>150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7">
        <v>27</v>
      </c>
      <c r="B42" s="178" t="s">
        <v>223</v>
      </c>
      <c r="C42" s="185" t="s">
        <v>224</v>
      </c>
      <c r="D42" s="179" t="s">
        <v>175</v>
      </c>
      <c r="E42" s="180">
        <v>161</v>
      </c>
      <c r="F42" s="181"/>
      <c r="G42" s="182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1.4999999999999999E-4</v>
      </c>
      <c r="O42" s="156">
        <f t="shared" si="11"/>
        <v>0.02</v>
      </c>
      <c r="P42" s="156">
        <v>0</v>
      </c>
      <c r="Q42" s="156">
        <f t="shared" si="12"/>
        <v>0</v>
      </c>
      <c r="R42" s="157"/>
      <c r="S42" s="157" t="s">
        <v>111</v>
      </c>
      <c r="T42" s="157" t="s">
        <v>111</v>
      </c>
      <c r="U42" s="157">
        <v>0.10191</v>
      </c>
      <c r="V42" s="157">
        <f t="shared" si="13"/>
        <v>16.41</v>
      </c>
      <c r="W42" s="157"/>
      <c r="X42" s="157" t="s">
        <v>149</v>
      </c>
      <c r="Y42" s="157" t="s">
        <v>114</v>
      </c>
      <c r="Z42" s="146"/>
      <c r="AA42" s="146"/>
      <c r="AB42" s="146"/>
      <c r="AC42" s="146"/>
      <c r="AD42" s="146"/>
      <c r="AE42" s="146"/>
      <c r="AF42" s="146"/>
      <c r="AG42" s="146" t="s">
        <v>150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7">
        <v>28</v>
      </c>
      <c r="B43" s="178" t="s">
        <v>225</v>
      </c>
      <c r="C43" s="185" t="s">
        <v>226</v>
      </c>
      <c r="D43" s="179" t="s">
        <v>161</v>
      </c>
      <c r="E43" s="180">
        <v>15</v>
      </c>
      <c r="F43" s="181"/>
      <c r="G43" s="182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1.1999999999999999E-3</v>
      </c>
      <c r="O43" s="156">
        <f t="shared" si="11"/>
        <v>0.02</v>
      </c>
      <c r="P43" s="156">
        <v>0</v>
      </c>
      <c r="Q43" s="156">
        <f t="shared" si="12"/>
        <v>0</v>
      </c>
      <c r="R43" s="157"/>
      <c r="S43" s="157" t="s">
        <v>156</v>
      </c>
      <c r="T43" s="157" t="s">
        <v>112</v>
      </c>
      <c r="U43" s="157">
        <v>0</v>
      </c>
      <c r="V43" s="157">
        <f t="shared" si="13"/>
        <v>0</v>
      </c>
      <c r="W43" s="157"/>
      <c r="X43" s="157" t="s">
        <v>149</v>
      </c>
      <c r="Y43" s="157" t="s">
        <v>114</v>
      </c>
      <c r="Z43" s="146"/>
      <c r="AA43" s="146"/>
      <c r="AB43" s="146"/>
      <c r="AC43" s="146"/>
      <c r="AD43" s="146"/>
      <c r="AE43" s="146"/>
      <c r="AF43" s="146"/>
      <c r="AG43" s="146" t="s">
        <v>180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7">
        <v>29</v>
      </c>
      <c r="B44" s="178" t="s">
        <v>227</v>
      </c>
      <c r="C44" s="185" t="s">
        <v>228</v>
      </c>
      <c r="D44" s="179" t="s">
        <v>175</v>
      </c>
      <c r="E44" s="180">
        <v>8</v>
      </c>
      <c r="F44" s="181"/>
      <c r="G44" s="182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2.0000000000000002E-5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156</v>
      </c>
      <c r="T44" s="157" t="s">
        <v>112</v>
      </c>
      <c r="U44" s="157">
        <v>0</v>
      </c>
      <c r="V44" s="157">
        <f t="shared" si="13"/>
        <v>0</v>
      </c>
      <c r="W44" s="157"/>
      <c r="X44" s="157" t="s">
        <v>149</v>
      </c>
      <c r="Y44" s="157" t="s">
        <v>114</v>
      </c>
      <c r="Z44" s="146"/>
      <c r="AA44" s="146"/>
      <c r="AB44" s="146"/>
      <c r="AC44" s="146"/>
      <c r="AD44" s="146"/>
      <c r="AE44" s="146"/>
      <c r="AF44" s="146"/>
      <c r="AG44" s="146" t="s">
        <v>180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7">
        <v>30</v>
      </c>
      <c r="B45" s="178" t="s">
        <v>229</v>
      </c>
      <c r="C45" s="185" t="s">
        <v>230</v>
      </c>
      <c r="D45" s="179" t="s">
        <v>175</v>
      </c>
      <c r="E45" s="180">
        <v>2</v>
      </c>
      <c r="F45" s="181"/>
      <c r="G45" s="182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1.0000000000000001E-5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156</v>
      </c>
      <c r="T45" s="157" t="s">
        <v>112</v>
      </c>
      <c r="U45" s="157">
        <v>0</v>
      </c>
      <c r="V45" s="157">
        <f t="shared" si="13"/>
        <v>0</v>
      </c>
      <c r="W45" s="157"/>
      <c r="X45" s="157" t="s">
        <v>149</v>
      </c>
      <c r="Y45" s="157" t="s">
        <v>114</v>
      </c>
      <c r="Z45" s="146"/>
      <c r="AA45" s="146"/>
      <c r="AB45" s="146"/>
      <c r="AC45" s="146"/>
      <c r="AD45" s="146"/>
      <c r="AE45" s="146"/>
      <c r="AF45" s="146"/>
      <c r="AG45" s="146" t="s">
        <v>180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4" t="s">
        <v>106</v>
      </c>
      <c r="B46" s="165" t="s">
        <v>73</v>
      </c>
      <c r="C46" s="184" t="s">
        <v>74</v>
      </c>
      <c r="D46" s="166"/>
      <c r="E46" s="167"/>
      <c r="F46" s="168"/>
      <c r="G46" s="169">
        <f>SUMIF(AG47:AG58,"&lt;&gt;NOR",G47:G58)</f>
        <v>0</v>
      </c>
      <c r="H46" s="163"/>
      <c r="I46" s="163">
        <f>SUM(I47:I58)</f>
        <v>0</v>
      </c>
      <c r="J46" s="163"/>
      <c r="K46" s="163">
        <f>SUM(K47:K58)</f>
        <v>0</v>
      </c>
      <c r="L46" s="163"/>
      <c r="M46" s="163">
        <f>SUM(M47:M58)</f>
        <v>0</v>
      </c>
      <c r="N46" s="162"/>
      <c r="O46" s="162">
        <f>SUM(O47:O58)</f>
        <v>0</v>
      </c>
      <c r="P46" s="162"/>
      <c r="Q46" s="162">
        <f>SUM(Q47:Q58)</f>
        <v>0</v>
      </c>
      <c r="R46" s="163"/>
      <c r="S46" s="163"/>
      <c r="T46" s="163"/>
      <c r="U46" s="163"/>
      <c r="V46" s="163">
        <f>SUM(V47:V58)</f>
        <v>48</v>
      </c>
      <c r="W46" s="163"/>
      <c r="X46" s="163"/>
      <c r="Y46" s="163"/>
      <c r="AG46" t="s">
        <v>107</v>
      </c>
    </row>
    <row r="47" spans="1:60" outlineLevel="1" x14ac:dyDescent="0.2">
      <c r="A47" s="177">
        <v>31</v>
      </c>
      <c r="B47" s="178" t="s">
        <v>231</v>
      </c>
      <c r="C47" s="185" t="s">
        <v>232</v>
      </c>
      <c r="D47" s="179" t="s">
        <v>233</v>
      </c>
      <c r="E47" s="180">
        <v>48</v>
      </c>
      <c r="F47" s="181"/>
      <c r="G47" s="182">
        <f t="shared" ref="G47:G58" si="14">ROUND(E47*F47,2)</f>
        <v>0</v>
      </c>
      <c r="H47" s="158"/>
      <c r="I47" s="157">
        <f t="shared" ref="I47:I58" si="15">ROUND(E47*H47,2)</f>
        <v>0</v>
      </c>
      <c r="J47" s="158"/>
      <c r="K47" s="157">
        <f t="shared" ref="K47:K58" si="16">ROUND(E47*J47,2)</f>
        <v>0</v>
      </c>
      <c r="L47" s="157">
        <v>21</v>
      </c>
      <c r="M47" s="157">
        <f t="shared" ref="M47:M58" si="17">G47*(1+L47/100)</f>
        <v>0</v>
      </c>
      <c r="N47" s="156">
        <v>0</v>
      </c>
      <c r="O47" s="156">
        <f t="shared" ref="O47:O58" si="18">ROUND(E47*N47,2)</f>
        <v>0</v>
      </c>
      <c r="P47" s="156">
        <v>0</v>
      </c>
      <c r="Q47" s="156">
        <f t="shared" ref="Q47:Q58" si="19">ROUND(E47*P47,2)</f>
        <v>0</v>
      </c>
      <c r="R47" s="157"/>
      <c r="S47" s="157" t="s">
        <v>111</v>
      </c>
      <c r="T47" s="157" t="s">
        <v>111</v>
      </c>
      <c r="U47" s="157">
        <v>1</v>
      </c>
      <c r="V47" s="157">
        <f t="shared" ref="V47:V58" si="20">ROUND(E47*U47,2)</f>
        <v>48</v>
      </c>
      <c r="W47" s="157"/>
      <c r="X47" s="157" t="s">
        <v>149</v>
      </c>
      <c r="Y47" s="157" t="s">
        <v>114</v>
      </c>
      <c r="Z47" s="146"/>
      <c r="AA47" s="146"/>
      <c r="AB47" s="146"/>
      <c r="AC47" s="146"/>
      <c r="AD47" s="146"/>
      <c r="AE47" s="146"/>
      <c r="AF47" s="146"/>
      <c r="AG47" s="146" t="s">
        <v>150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7">
        <v>32</v>
      </c>
      <c r="B48" s="178" t="s">
        <v>236</v>
      </c>
      <c r="C48" s="185" t="s">
        <v>237</v>
      </c>
      <c r="D48" s="179" t="s">
        <v>155</v>
      </c>
      <c r="E48" s="180">
        <v>40</v>
      </c>
      <c r="F48" s="181"/>
      <c r="G48" s="182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156</v>
      </c>
      <c r="T48" s="157" t="s">
        <v>112</v>
      </c>
      <c r="U48" s="157">
        <v>0</v>
      </c>
      <c r="V48" s="157">
        <f t="shared" si="20"/>
        <v>0</v>
      </c>
      <c r="W48" s="157"/>
      <c r="X48" s="157" t="s">
        <v>149</v>
      </c>
      <c r="Y48" s="157" t="s">
        <v>114</v>
      </c>
      <c r="Z48" s="146"/>
      <c r="AA48" s="146"/>
      <c r="AB48" s="146"/>
      <c r="AC48" s="146"/>
      <c r="AD48" s="146"/>
      <c r="AE48" s="146"/>
      <c r="AF48" s="146"/>
      <c r="AG48" s="146" t="s">
        <v>150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7">
        <v>33</v>
      </c>
      <c r="B49" s="178" t="s">
        <v>238</v>
      </c>
      <c r="C49" s="185" t="s">
        <v>239</v>
      </c>
      <c r="D49" s="179" t="s">
        <v>169</v>
      </c>
      <c r="E49" s="180">
        <v>1</v>
      </c>
      <c r="F49" s="181"/>
      <c r="G49" s="182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156</v>
      </c>
      <c r="T49" s="157" t="s">
        <v>112</v>
      </c>
      <c r="U49" s="157">
        <v>0</v>
      </c>
      <c r="V49" s="157">
        <f t="shared" si="20"/>
        <v>0</v>
      </c>
      <c r="W49" s="157"/>
      <c r="X49" s="157" t="s">
        <v>149</v>
      </c>
      <c r="Y49" s="157" t="s">
        <v>114</v>
      </c>
      <c r="Z49" s="146"/>
      <c r="AA49" s="146"/>
      <c r="AB49" s="146"/>
      <c r="AC49" s="146"/>
      <c r="AD49" s="146"/>
      <c r="AE49" s="146"/>
      <c r="AF49" s="146"/>
      <c r="AG49" s="146" t="s">
        <v>150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7">
        <v>34</v>
      </c>
      <c r="B50" s="178" t="s">
        <v>242</v>
      </c>
      <c r="C50" s="185" t="s">
        <v>243</v>
      </c>
      <c r="D50" s="179" t="s">
        <v>161</v>
      </c>
      <c r="E50" s="180">
        <v>6</v>
      </c>
      <c r="F50" s="181"/>
      <c r="G50" s="182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0</v>
      </c>
      <c r="O50" s="156">
        <f t="shared" si="18"/>
        <v>0</v>
      </c>
      <c r="P50" s="156">
        <v>0</v>
      </c>
      <c r="Q50" s="156">
        <f t="shared" si="19"/>
        <v>0</v>
      </c>
      <c r="R50" s="157"/>
      <c r="S50" s="157" t="s">
        <v>156</v>
      </c>
      <c r="T50" s="157" t="s">
        <v>112</v>
      </c>
      <c r="U50" s="157">
        <v>0</v>
      </c>
      <c r="V50" s="157">
        <f t="shared" si="20"/>
        <v>0</v>
      </c>
      <c r="W50" s="157"/>
      <c r="X50" s="157" t="s">
        <v>207</v>
      </c>
      <c r="Y50" s="157" t="s">
        <v>114</v>
      </c>
      <c r="Z50" s="146"/>
      <c r="AA50" s="146"/>
      <c r="AB50" s="146"/>
      <c r="AC50" s="146"/>
      <c r="AD50" s="146"/>
      <c r="AE50" s="146"/>
      <c r="AF50" s="146"/>
      <c r="AG50" s="146" t="s">
        <v>208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7">
        <v>35</v>
      </c>
      <c r="B51" s="178" t="s">
        <v>244</v>
      </c>
      <c r="C51" s="185" t="s">
        <v>294</v>
      </c>
      <c r="D51" s="179" t="s">
        <v>179</v>
      </c>
      <c r="E51" s="180">
        <v>35</v>
      </c>
      <c r="F51" s="181"/>
      <c r="G51" s="182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156</v>
      </c>
      <c r="T51" s="157" t="s">
        <v>112</v>
      </c>
      <c r="U51" s="157">
        <v>0</v>
      </c>
      <c r="V51" s="157">
        <f t="shared" si="20"/>
        <v>0</v>
      </c>
      <c r="W51" s="157"/>
      <c r="X51" s="157" t="s">
        <v>207</v>
      </c>
      <c r="Y51" s="157" t="s">
        <v>114</v>
      </c>
      <c r="Z51" s="146"/>
      <c r="AA51" s="146"/>
      <c r="AB51" s="146"/>
      <c r="AC51" s="146"/>
      <c r="AD51" s="146"/>
      <c r="AE51" s="146"/>
      <c r="AF51" s="146"/>
      <c r="AG51" s="146" t="s">
        <v>208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7">
        <v>36</v>
      </c>
      <c r="B52" s="178" t="s">
        <v>248</v>
      </c>
      <c r="C52" s="185" t="s">
        <v>249</v>
      </c>
      <c r="D52" s="179" t="s">
        <v>161</v>
      </c>
      <c r="E52" s="180">
        <v>4</v>
      </c>
      <c r="F52" s="181"/>
      <c r="G52" s="182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156</v>
      </c>
      <c r="T52" s="157" t="s">
        <v>112</v>
      </c>
      <c r="U52" s="157">
        <v>0</v>
      </c>
      <c r="V52" s="157">
        <f t="shared" si="20"/>
        <v>0</v>
      </c>
      <c r="W52" s="157"/>
      <c r="X52" s="157" t="s">
        <v>207</v>
      </c>
      <c r="Y52" s="157" t="s">
        <v>114</v>
      </c>
      <c r="Z52" s="146"/>
      <c r="AA52" s="146"/>
      <c r="AB52" s="146"/>
      <c r="AC52" s="146"/>
      <c r="AD52" s="146"/>
      <c r="AE52" s="146"/>
      <c r="AF52" s="146"/>
      <c r="AG52" s="146" t="s">
        <v>208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7">
        <v>37</v>
      </c>
      <c r="B53" s="178" t="s">
        <v>250</v>
      </c>
      <c r="C53" s="185" t="s">
        <v>251</v>
      </c>
      <c r="D53" s="179" t="s">
        <v>179</v>
      </c>
      <c r="E53" s="180">
        <v>50</v>
      </c>
      <c r="F53" s="181"/>
      <c r="G53" s="182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156</v>
      </c>
      <c r="T53" s="157" t="s">
        <v>112</v>
      </c>
      <c r="U53" s="157">
        <v>0</v>
      </c>
      <c r="V53" s="157">
        <f t="shared" si="20"/>
        <v>0</v>
      </c>
      <c r="W53" s="157"/>
      <c r="X53" s="157" t="s">
        <v>207</v>
      </c>
      <c r="Y53" s="157" t="s">
        <v>114</v>
      </c>
      <c r="Z53" s="146"/>
      <c r="AA53" s="146"/>
      <c r="AB53" s="146"/>
      <c r="AC53" s="146"/>
      <c r="AD53" s="146"/>
      <c r="AE53" s="146"/>
      <c r="AF53" s="146"/>
      <c r="AG53" s="146" t="s">
        <v>208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7">
        <v>38</v>
      </c>
      <c r="B54" s="178" t="s">
        <v>257</v>
      </c>
      <c r="C54" s="185" t="s">
        <v>258</v>
      </c>
      <c r="D54" s="179" t="s">
        <v>259</v>
      </c>
      <c r="E54" s="180">
        <v>1</v>
      </c>
      <c r="F54" s="181"/>
      <c r="G54" s="182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156</v>
      </c>
      <c r="T54" s="157" t="s">
        <v>112</v>
      </c>
      <c r="U54" s="157">
        <v>0</v>
      </c>
      <c r="V54" s="157">
        <f t="shared" si="20"/>
        <v>0</v>
      </c>
      <c r="W54" s="157"/>
      <c r="X54" s="157" t="s">
        <v>207</v>
      </c>
      <c r="Y54" s="157" t="s">
        <v>114</v>
      </c>
      <c r="Z54" s="146"/>
      <c r="AA54" s="146"/>
      <c r="AB54" s="146"/>
      <c r="AC54" s="146"/>
      <c r="AD54" s="146"/>
      <c r="AE54" s="146"/>
      <c r="AF54" s="146"/>
      <c r="AG54" s="146" t="s">
        <v>254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33.75" outlineLevel="1" x14ac:dyDescent="0.2">
      <c r="A55" s="177">
        <v>39</v>
      </c>
      <c r="B55" s="178" t="s">
        <v>262</v>
      </c>
      <c r="C55" s="185" t="s">
        <v>263</v>
      </c>
      <c r="D55" s="179" t="s">
        <v>161</v>
      </c>
      <c r="E55" s="180">
        <v>1</v>
      </c>
      <c r="F55" s="181"/>
      <c r="G55" s="182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156</v>
      </c>
      <c r="T55" s="157" t="s">
        <v>112</v>
      </c>
      <c r="U55" s="157">
        <v>0</v>
      </c>
      <c r="V55" s="157">
        <f t="shared" si="20"/>
        <v>0</v>
      </c>
      <c r="W55" s="157"/>
      <c r="X55" s="157" t="s">
        <v>207</v>
      </c>
      <c r="Y55" s="157" t="s">
        <v>114</v>
      </c>
      <c r="Z55" s="146"/>
      <c r="AA55" s="146"/>
      <c r="AB55" s="146"/>
      <c r="AC55" s="146"/>
      <c r="AD55" s="146"/>
      <c r="AE55" s="146"/>
      <c r="AF55" s="146"/>
      <c r="AG55" s="146" t="s">
        <v>254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7">
        <v>40</v>
      </c>
      <c r="B56" s="178" t="s">
        <v>264</v>
      </c>
      <c r="C56" s="185" t="s">
        <v>268</v>
      </c>
      <c r="D56" s="179" t="s">
        <v>259</v>
      </c>
      <c r="E56" s="180">
        <v>5</v>
      </c>
      <c r="F56" s="181"/>
      <c r="G56" s="182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156</v>
      </c>
      <c r="T56" s="157" t="s">
        <v>112</v>
      </c>
      <c r="U56" s="157">
        <v>0</v>
      </c>
      <c r="V56" s="157">
        <f t="shared" si="20"/>
        <v>0</v>
      </c>
      <c r="W56" s="157"/>
      <c r="X56" s="157" t="s">
        <v>266</v>
      </c>
      <c r="Y56" s="157" t="s">
        <v>114</v>
      </c>
      <c r="Z56" s="146"/>
      <c r="AA56" s="146"/>
      <c r="AB56" s="146"/>
      <c r="AC56" s="146"/>
      <c r="AD56" s="146"/>
      <c r="AE56" s="146"/>
      <c r="AF56" s="146"/>
      <c r="AG56" s="146" t="s">
        <v>267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7">
        <v>41</v>
      </c>
      <c r="B57" s="178" t="s">
        <v>264</v>
      </c>
      <c r="C57" s="185" t="s">
        <v>269</v>
      </c>
      <c r="D57" s="179" t="s">
        <v>179</v>
      </c>
      <c r="E57" s="180">
        <v>25</v>
      </c>
      <c r="F57" s="181"/>
      <c r="G57" s="182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156</v>
      </c>
      <c r="T57" s="157" t="s">
        <v>112</v>
      </c>
      <c r="U57" s="157">
        <v>0</v>
      </c>
      <c r="V57" s="157">
        <f t="shared" si="20"/>
        <v>0</v>
      </c>
      <c r="W57" s="157"/>
      <c r="X57" s="157" t="s">
        <v>266</v>
      </c>
      <c r="Y57" s="157" t="s">
        <v>114</v>
      </c>
      <c r="Z57" s="146"/>
      <c r="AA57" s="146"/>
      <c r="AB57" s="146"/>
      <c r="AC57" s="146"/>
      <c r="AD57" s="146"/>
      <c r="AE57" s="146"/>
      <c r="AF57" s="146"/>
      <c r="AG57" s="146" t="s">
        <v>267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7">
        <v>42</v>
      </c>
      <c r="B58" s="178" t="s">
        <v>270</v>
      </c>
      <c r="C58" s="185" t="s">
        <v>271</v>
      </c>
      <c r="D58" s="179" t="s">
        <v>161</v>
      </c>
      <c r="E58" s="180">
        <v>4</v>
      </c>
      <c r="F58" s="181"/>
      <c r="G58" s="182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156</v>
      </c>
      <c r="T58" s="157" t="s">
        <v>112</v>
      </c>
      <c r="U58" s="157">
        <v>0</v>
      </c>
      <c r="V58" s="157">
        <f t="shared" si="20"/>
        <v>0</v>
      </c>
      <c r="W58" s="157"/>
      <c r="X58" s="157" t="s">
        <v>113</v>
      </c>
      <c r="Y58" s="157" t="s">
        <v>114</v>
      </c>
      <c r="Z58" s="146"/>
      <c r="AA58" s="146"/>
      <c r="AB58" s="146"/>
      <c r="AC58" s="146"/>
      <c r="AD58" s="146"/>
      <c r="AE58" s="146"/>
      <c r="AF58" s="146"/>
      <c r="AG58" s="146" t="s">
        <v>115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">
      <c r="A59" s="164" t="s">
        <v>106</v>
      </c>
      <c r="B59" s="165" t="s">
        <v>75</v>
      </c>
      <c r="C59" s="184" t="s">
        <v>76</v>
      </c>
      <c r="D59" s="166"/>
      <c r="E59" s="167"/>
      <c r="F59" s="168"/>
      <c r="G59" s="169">
        <f>SUMIF(AG60:AG67,"&lt;&gt;NOR",G60:G67)</f>
        <v>0</v>
      </c>
      <c r="H59" s="163"/>
      <c r="I59" s="163">
        <f>SUM(I60:I67)</f>
        <v>0</v>
      </c>
      <c r="J59" s="163"/>
      <c r="K59" s="163">
        <f>SUM(K60:K67)</f>
        <v>0</v>
      </c>
      <c r="L59" s="163"/>
      <c r="M59" s="163">
        <f>SUM(M60:M67)</f>
        <v>0</v>
      </c>
      <c r="N59" s="162"/>
      <c r="O59" s="162">
        <f>SUM(O60:O67)</f>
        <v>0</v>
      </c>
      <c r="P59" s="162"/>
      <c r="Q59" s="162">
        <f>SUM(Q60:Q67)</f>
        <v>0</v>
      </c>
      <c r="R59" s="163"/>
      <c r="S59" s="163"/>
      <c r="T59" s="163"/>
      <c r="U59" s="163"/>
      <c r="V59" s="163">
        <f>SUM(V60:V67)</f>
        <v>16.62</v>
      </c>
      <c r="W59" s="163"/>
      <c r="X59" s="163"/>
      <c r="Y59" s="163"/>
      <c r="AG59" t="s">
        <v>107</v>
      </c>
    </row>
    <row r="60" spans="1:60" outlineLevel="1" x14ac:dyDescent="0.2">
      <c r="A60" s="177">
        <v>43</v>
      </c>
      <c r="B60" s="178" t="s">
        <v>272</v>
      </c>
      <c r="C60" s="185" t="s">
        <v>273</v>
      </c>
      <c r="D60" s="179" t="s">
        <v>274</v>
      </c>
      <c r="E60" s="180">
        <v>0.65</v>
      </c>
      <c r="F60" s="181"/>
      <c r="G60" s="182">
        <f t="shared" ref="G60:G65" si="21">ROUND(E60*F60,2)</f>
        <v>0</v>
      </c>
      <c r="H60" s="158"/>
      <c r="I60" s="157">
        <f t="shared" ref="I60:I65" si="22">ROUND(E60*H60,2)</f>
        <v>0</v>
      </c>
      <c r="J60" s="158"/>
      <c r="K60" s="157">
        <f t="shared" ref="K60:K65" si="23">ROUND(E60*J60,2)</f>
        <v>0</v>
      </c>
      <c r="L60" s="157">
        <v>21</v>
      </c>
      <c r="M60" s="157">
        <f t="shared" ref="M60:M65" si="24">G60*(1+L60/100)</f>
        <v>0</v>
      </c>
      <c r="N60" s="156">
        <v>0</v>
      </c>
      <c r="O60" s="156">
        <f t="shared" ref="O60:O65" si="25">ROUND(E60*N60,2)</f>
        <v>0</v>
      </c>
      <c r="P60" s="156">
        <v>0</v>
      </c>
      <c r="Q60" s="156">
        <f t="shared" ref="Q60:Q65" si="26">ROUND(E60*P60,2)</f>
        <v>0</v>
      </c>
      <c r="R60" s="157"/>
      <c r="S60" s="157" t="s">
        <v>156</v>
      </c>
      <c r="T60" s="157" t="s">
        <v>275</v>
      </c>
      <c r="U60" s="157">
        <v>0</v>
      </c>
      <c r="V60" s="157">
        <f t="shared" ref="V60:V65" si="27">ROUND(E60*U60,2)</f>
        <v>0</v>
      </c>
      <c r="W60" s="157"/>
      <c r="X60" s="157" t="s">
        <v>149</v>
      </c>
      <c r="Y60" s="157" t="s">
        <v>114</v>
      </c>
      <c r="Z60" s="146"/>
      <c r="AA60" s="146"/>
      <c r="AB60" s="146"/>
      <c r="AC60" s="146"/>
      <c r="AD60" s="146"/>
      <c r="AE60" s="146"/>
      <c r="AF60" s="146"/>
      <c r="AG60" s="146" t="s">
        <v>150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7">
        <v>44</v>
      </c>
      <c r="B61" s="178" t="s">
        <v>276</v>
      </c>
      <c r="C61" s="185" t="s">
        <v>277</v>
      </c>
      <c r="D61" s="179" t="s">
        <v>274</v>
      </c>
      <c r="E61" s="180">
        <v>0.65</v>
      </c>
      <c r="F61" s="181"/>
      <c r="G61" s="182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111</v>
      </c>
      <c r="T61" s="157" t="s">
        <v>111</v>
      </c>
      <c r="U61" s="157">
        <v>0.95599999999999996</v>
      </c>
      <c r="V61" s="157">
        <f t="shared" si="27"/>
        <v>0.62</v>
      </c>
      <c r="W61" s="157"/>
      <c r="X61" s="157" t="s">
        <v>149</v>
      </c>
      <c r="Y61" s="157" t="s">
        <v>114</v>
      </c>
      <c r="Z61" s="146"/>
      <c r="AA61" s="146"/>
      <c r="AB61" s="146"/>
      <c r="AC61" s="146"/>
      <c r="AD61" s="146"/>
      <c r="AE61" s="146"/>
      <c r="AF61" s="146"/>
      <c r="AG61" s="146" t="s">
        <v>278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7">
        <v>45</v>
      </c>
      <c r="B62" s="178" t="s">
        <v>279</v>
      </c>
      <c r="C62" s="185" t="s">
        <v>280</v>
      </c>
      <c r="D62" s="179" t="s">
        <v>274</v>
      </c>
      <c r="E62" s="180">
        <v>6.5</v>
      </c>
      <c r="F62" s="181"/>
      <c r="G62" s="182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111</v>
      </c>
      <c r="T62" s="157" t="s">
        <v>111</v>
      </c>
      <c r="U62" s="157">
        <v>0</v>
      </c>
      <c r="V62" s="157">
        <f t="shared" si="27"/>
        <v>0</v>
      </c>
      <c r="W62" s="157"/>
      <c r="X62" s="157" t="s">
        <v>149</v>
      </c>
      <c r="Y62" s="157" t="s">
        <v>114</v>
      </c>
      <c r="Z62" s="146"/>
      <c r="AA62" s="146"/>
      <c r="AB62" s="146"/>
      <c r="AC62" s="146"/>
      <c r="AD62" s="146"/>
      <c r="AE62" s="146"/>
      <c r="AF62" s="146"/>
      <c r="AG62" s="146" t="s">
        <v>150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7">
        <v>46</v>
      </c>
      <c r="B63" s="178" t="s">
        <v>281</v>
      </c>
      <c r="C63" s="185" t="s">
        <v>282</v>
      </c>
      <c r="D63" s="179" t="s">
        <v>274</v>
      </c>
      <c r="E63" s="180">
        <v>0.65</v>
      </c>
      <c r="F63" s="181"/>
      <c r="G63" s="182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156</v>
      </c>
      <c r="T63" s="157" t="s">
        <v>112</v>
      </c>
      <c r="U63" s="157">
        <v>0</v>
      </c>
      <c r="V63" s="157">
        <f t="shared" si="27"/>
        <v>0</v>
      </c>
      <c r="W63" s="157"/>
      <c r="X63" s="157" t="s">
        <v>149</v>
      </c>
      <c r="Y63" s="157" t="s">
        <v>114</v>
      </c>
      <c r="Z63" s="146"/>
      <c r="AA63" s="146"/>
      <c r="AB63" s="146"/>
      <c r="AC63" s="146"/>
      <c r="AD63" s="146"/>
      <c r="AE63" s="146"/>
      <c r="AF63" s="146"/>
      <c r="AG63" s="146" t="s">
        <v>278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7">
        <v>47</v>
      </c>
      <c r="B64" s="178" t="s">
        <v>283</v>
      </c>
      <c r="C64" s="185" t="s">
        <v>284</v>
      </c>
      <c r="D64" s="179" t="s">
        <v>274</v>
      </c>
      <c r="E64" s="180">
        <v>0.65</v>
      </c>
      <c r="F64" s="181"/>
      <c r="G64" s="182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156</v>
      </c>
      <c r="T64" s="157" t="s">
        <v>112</v>
      </c>
      <c r="U64" s="157">
        <v>0</v>
      </c>
      <c r="V64" s="157">
        <f t="shared" si="27"/>
        <v>0</v>
      </c>
      <c r="W64" s="157"/>
      <c r="X64" s="157" t="s">
        <v>149</v>
      </c>
      <c r="Y64" s="157" t="s">
        <v>114</v>
      </c>
      <c r="Z64" s="146"/>
      <c r="AA64" s="146"/>
      <c r="AB64" s="146"/>
      <c r="AC64" s="146"/>
      <c r="AD64" s="146"/>
      <c r="AE64" s="146"/>
      <c r="AF64" s="146"/>
      <c r="AG64" s="146" t="s">
        <v>278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1">
        <v>48</v>
      </c>
      <c r="B65" s="172" t="s">
        <v>285</v>
      </c>
      <c r="C65" s="186" t="s">
        <v>286</v>
      </c>
      <c r="D65" s="173" t="s">
        <v>233</v>
      </c>
      <c r="E65" s="174">
        <v>16</v>
      </c>
      <c r="F65" s="175"/>
      <c r="G65" s="176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 t="s">
        <v>287</v>
      </c>
      <c r="S65" s="157" t="s">
        <v>111</v>
      </c>
      <c r="T65" s="157" t="s">
        <v>111</v>
      </c>
      <c r="U65" s="157">
        <v>1</v>
      </c>
      <c r="V65" s="157">
        <f t="shared" si="27"/>
        <v>16</v>
      </c>
      <c r="W65" s="157"/>
      <c r="X65" s="157" t="s">
        <v>157</v>
      </c>
      <c r="Y65" s="157" t="s">
        <v>114</v>
      </c>
      <c r="Z65" s="146"/>
      <c r="AA65" s="146"/>
      <c r="AB65" s="146"/>
      <c r="AC65" s="146"/>
      <c r="AD65" s="146"/>
      <c r="AE65" s="146"/>
      <c r="AF65" s="146"/>
      <c r="AG65" s="146" t="s">
        <v>158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63" t="s">
        <v>288</v>
      </c>
      <c r="D66" s="264"/>
      <c r="E66" s="264"/>
      <c r="F66" s="264"/>
      <c r="G66" s="264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121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1">
        <v>49</v>
      </c>
      <c r="B67" s="172" t="s">
        <v>289</v>
      </c>
      <c r="C67" s="186" t="s">
        <v>290</v>
      </c>
      <c r="D67" s="173" t="s">
        <v>161</v>
      </c>
      <c r="E67" s="174">
        <v>1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156</v>
      </c>
      <c r="T67" s="157" t="s">
        <v>112</v>
      </c>
      <c r="U67" s="157">
        <v>0</v>
      </c>
      <c r="V67" s="157">
        <f>ROUND(E67*U67,2)</f>
        <v>0</v>
      </c>
      <c r="W67" s="157"/>
      <c r="X67" s="157" t="s">
        <v>207</v>
      </c>
      <c r="Y67" s="157" t="s">
        <v>114</v>
      </c>
      <c r="Z67" s="146"/>
      <c r="AA67" s="146"/>
      <c r="AB67" s="146"/>
      <c r="AC67" s="146"/>
      <c r="AD67" s="146"/>
      <c r="AE67" s="146"/>
      <c r="AF67" s="146"/>
      <c r="AG67" s="146" t="s">
        <v>254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3"/>
      <c r="B68" s="4"/>
      <c r="C68" s="18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92</v>
      </c>
    </row>
    <row r="69" spans="1:60" x14ac:dyDescent="0.2">
      <c r="A69" s="149"/>
      <c r="B69" s="150" t="s">
        <v>31</v>
      </c>
      <c r="C69" s="188"/>
      <c r="D69" s="151"/>
      <c r="E69" s="152"/>
      <c r="F69" s="152"/>
      <c r="G69" s="170">
        <f>G8+G12+G18+G35+G38+G46+G59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142</v>
      </c>
    </row>
    <row r="70" spans="1:60" x14ac:dyDescent="0.2">
      <c r="A70" s="3"/>
      <c r="B70" s="4"/>
      <c r="C70" s="18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8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9" t="s">
        <v>143</v>
      </c>
      <c r="B72" s="249"/>
      <c r="C72" s="25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51"/>
      <c r="B73" s="252"/>
      <c r="C73" s="253"/>
      <c r="D73" s="252"/>
      <c r="E73" s="252"/>
      <c r="F73" s="252"/>
      <c r="G73" s="25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144</v>
      </c>
    </row>
    <row r="74" spans="1:60" x14ac:dyDescent="0.2">
      <c r="A74" s="255"/>
      <c r="B74" s="256"/>
      <c r="C74" s="257"/>
      <c r="D74" s="256"/>
      <c r="E74" s="256"/>
      <c r="F74" s="256"/>
      <c r="G74" s="25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5"/>
      <c r="B75" s="256"/>
      <c r="C75" s="257"/>
      <c r="D75" s="256"/>
      <c r="E75" s="256"/>
      <c r="F75" s="256"/>
      <c r="G75" s="25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5"/>
      <c r="B76" s="256"/>
      <c r="C76" s="257"/>
      <c r="D76" s="256"/>
      <c r="E76" s="256"/>
      <c r="F76" s="256"/>
      <c r="G76" s="25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9"/>
      <c r="B77" s="260"/>
      <c r="C77" s="261"/>
      <c r="D77" s="260"/>
      <c r="E77" s="260"/>
      <c r="F77" s="260"/>
      <c r="G77" s="26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89"/>
      <c r="D79" s="10"/>
      <c r="AG79" t="s">
        <v>145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E8MQycKol21eOY5NYEYafMZQ3nislLwZBkycGCn50DXlumP0jxH9oh5iSC3brDkSUV7jRv5OvbBZoSqx5ayiA==" saltValue="YwAT+MCpYb26eH0s6oXdRw==" spinCount="100000" sheet="1" formatRows="0"/>
  <mergeCells count="9">
    <mergeCell ref="A73:G77"/>
    <mergeCell ref="C14:G14"/>
    <mergeCell ref="C16:G16"/>
    <mergeCell ref="C66:G66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00 001 Pol</vt:lpstr>
      <vt:lpstr>SO 01 001 Pol</vt:lpstr>
      <vt:lpstr>SO 02 001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Pol'!Názvy_tisku</vt:lpstr>
      <vt:lpstr>'SO 01 001 Pol'!Názvy_tisku</vt:lpstr>
      <vt:lpstr>'SO 02 001 Pol'!Názvy_tisku</vt:lpstr>
      <vt:lpstr>oadresa</vt:lpstr>
      <vt:lpstr>Stavba!Objednatel</vt:lpstr>
      <vt:lpstr>Stavba!Objekt</vt:lpstr>
      <vt:lpstr>'00 001 Pol'!Oblast_tisku</vt:lpstr>
      <vt:lpstr>'SO 01 001 Pol'!Oblast_tisku</vt:lpstr>
      <vt:lpstr>'SO 02 001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Hrabalík</dc:creator>
  <cp:lastModifiedBy>Boucníková Pavlína</cp:lastModifiedBy>
  <cp:lastPrinted>2019-03-19T12:27:02Z</cp:lastPrinted>
  <dcterms:created xsi:type="dcterms:W3CDTF">2009-04-08T07:15:50Z</dcterms:created>
  <dcterms:modified xsi:type="dcterms:W3CDTF">2023-11-07T09:18:31Z</dcterms:modified>
</cp:coreProperties>
</file>